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4" activeTab="0"/>
  </bookViews>
  <sheets>
    <sheet name="Sheet1" sheetId="1" r:id="rId1"/>
  </sheets>
  <definedNames>
    <definedName name="_xlnm.Print_Area" localSheetId="0">'Sheet1'!$A$1:$L$38</definedName>
  </definedNames>
  <calcPr fullCalcOnLoad="1"/>
</workbook>
</file>

<file path=xl/sharedStrings.xml><?xml version="1.0" encoding="utf-8"?>
<sst xmlns="http://schemas.openxmlformats.org/spreadsheetml/2006/main" count="56" uniqueCount="53">
  <si>
    <t>Ⅰ</t>
  </si>
  <si>
    <t>経常増減の部</t>
  </si>
  <si>
    <t>経常収益</t>
  </si>
  <si>
    <t>受取会費</t>
  </si>
  <si>
    <t>事業収益</t>
  </si>
  <si>
    <t>受取補助金等</t>
  </si>
  <si>
    <t>受取寄付金</t>
  </si>
  <si>
    <t>雑収益</t>
  </si>
  <si>
    <t>経常収益合計</t>
  </si>
  <si>
    <t>経常費用</t>
  </si>
  <si>
    <t>事業費</t>
  </si>
  <si>
    <t>人件費</t>
  </si>
  <si>
    <t>その他事業費</t>
  </si>
  <si>
    <t>事業費計</t>
  </si>
  <si>
    <t>管理費</t>
  </si>
  <si>
    <t>その他管理費</t>
  </si>
  <si>
    <t>管理費計</t>
  </si>
  <si>
    <t>経常費用合計</t>
  </si>
  <si>
    <t>経常増減額</t>
  </si>
  <si>
    <t>経常外増減の部</t>
  </si>
  <si>
    <t>経常外費用</t>
  </si>
  <si>
    <t>経常外増減額</t>
  </si>
  <si>
    <t>正味財産期末残高</t>
  </si>
  <si>
    <t>①</t>
  </si>
  <si>
    <t>②</t>
  </si>
  <si>
    <t>③</t>
  </si>
  <si>
    <t>④</t>
  </si>
  <si>
    <t>⑤</t>
  </si>
  <si>
    <t>⑥</t>
  </si>
  <si>
    <t>⑦</t>
  </si>
  <si>
    <t>（ａ）</t>
  </si>
  <si>
    <t>（ｂ）</t>
  </si>
  <si>
    <t>②</t>
  </si>
  <si>
    <t>（ａ）</t>
  </si>
  <si>
    <t>Ⅱ</t>
  </si>
  <si>
    <t>正味財産増減額</t>
  </si>
  <si>
    <t>法人会計</t>
  </si>
  <si>
    <t>合計</t>
  </si>
  <si>
    <t>経常外収益</t>
  </si>
  <si>
    <t>他会計振替額</t>
  </si>
  <si>
    <t>他①</t>
  </si>
  <si>
    <t>基本財産運用益</t>
  </si>
  <si>
    <t>特定資産運用益</t>
  </si>
  <si>
    <t>⑧</t>
  </si>
  <si>
    <t>受取負担金</t>
  </si>
  <si>
    <t>　（自２０２１年４月１日　至２０２２年３月３１日）</t>
  </si>
  <si>
    <t>公益</t>
  </si>
  <si>
    <t>収益</t>
  </si>
  <si>
    <t>一般正味財産増減の部</t>
  </si>
  <si>
    <t>当期一般正味財産増減額</t>
  </si>
  <si>
    <t>一般正味財産期首残高</t>
  </si>
  <si>
    <t>一般正味財産期末残高</t>
  </si>
  <si>
    <t xml:space="preserve">  2021(令和３）年度 収支予算書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</si>
</sst>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0" fillId="0" borderId="16" xfId="0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0" fillId="0" borderId="18" xfId="0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3" fontId="3" fillId="0" borderId="23" xfId="48" applyNumberFormat="1" applyFont="1" applyBorder="1" applyAlignment="1">
      <alignment vertical="center"/>
    </xf>
    <xf numFmtId="3" fontId="3" fillId="0" borderId="22" xfId="48" applyNumberFormat="1" applyFont="1" applyBorder="1" applyAlignment="1">
      <alignment vertical="center"/>
    </xf>
    <xf numFmtId="3" fontId="3" fillId="0" borderId="29" xfId="48" applyNumberFormat="1" applyFont="1" applyBorder="1" applyAlignment="1">
      <alignment vertical="center"/>
    </xf>
    <xf numFmtId="3" fontId="3" fillId="0" borderId="15" xfId="48" applyNumberFormat="1" applyFont="1" applyBorder="1" applyAlignment="1">
      <alignment vertical="center"/>
    </xf>
    <xf numFmtId="3" fontId="3" fillId="0" borderId="17" xfId="48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84" zoomScaleNormal="84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00390625" defaultRowHeight="13.5"/>
  <cols>
    <col min="1" max="3" width="3.875" style="0" customWidth="1"/>
    <col min="4" max="4" width="4.25390625" style="0" customWidth="1"/>
    <col min="6" max="6" width="11.00390625" style="1" bestFit="1" customWidth="1"/>
    <col min="7" max="7" width="15.50390625" style="0" customWidth="1"/>
    <col min="8" max="12" width="19.00390625" style="0" customWidth="1"/>
    <col min="14" max="14" width="12.375" style="0" bestFit="1" customWidth="1"/>
  </cols>
  <sheetData>
    <row r="1" ht="15.75">
      <c r="A1" s="12"/>
    </row>
    <row r="2" spans="2:8" ht="18.75">
      <c r="B2" s="13" t="s">
        <v>52</v>
      </c>
      <c r="C2" s="13"/>
      <c r="D2" s="13"/>
      <c r="E2" s="14"/>
      <c r="F2" s="15"/>
      <c r="G2" s="14"/>
      <c r="H2" s="14"/>
    </row>
    <row r="4" spans="1:8" ht="24" customHeight="1">
      <c r="A4" s="45" t="s">
        <v>45</v>
      </c>
      <c r="B4" s="45"/>
      <c r="C4" s="45"/>
      <c r="D4" s="45"/>
      <c r="E4" s="45"/>
      <c r="F4" s="45"/>
      <c r="G4" s="45"/>
      <c r="H4" s="45"/>
    </row>
    <row r="5" spans="8:12" ht="15" customHeight="1" thickBot="1">
      <c r="H5" s="33"/>
      <c r="I5" s="33"/>
      <c r="J5" s="33"/>
      <c r="K5" s="33"/>
      <c r="L5" s="33"/>
    </row>
    <row r="6" spans="1:12" ht="30" customHeight="1" thickBot="1">
      <c r="A6" s="5" t="s">
        <v>0</v>
      </c>
      <c r="B6" s="6" t="s">
        <v>48</v>
      </c>
      <c r="C6" s="7"/>
      <c r="D6" s="7"/>
      <c r="E6" s="7"/>
      <c r="F6" s="6"/>
      <c r="G6" s="6"/>
      <c r="H6" s="35" t="s">
        <v>46</v>
      </c>
      <c r="I6" s="35" t="s">
        <v>47</v>
      </c>
      <c r="J6" s="31" t="s">
        <v>40</v>
      </c>
      <c r="K6" s="31" t="s">
        <v>36</v>
      </c>
      <c r="L6" s="32" t="s">
        <v>37</v>
      </c>
    </row>
    <row r="7" spans="1:12" ht="21.75" customHeight="1">
      <c r="A7" s="8"/>
      <c r="B7" s="9">
        <v>1</v>
      </c>
      <c r="C7" s="9" t="s">
        <v>1</v>
      </c>
      <c r="D7" s="9"/>
      <c r="E7" s="9"/>
      <c r="F7" s="9"/>
      <c r="G7" s="9"/>
      <c r="H7" s="43"/>
      <c r="I7" s="17"/>
      <c r="J7" s="17"/>
      <c r="K7" s="17"/>
      <c r="L7" s="23"/>
    </row>
    <row r="8" spans="1:12" ht="21.75" customHeight="1">
      <c r="A8" s="8"/>
      <c r="B8" s="9"/>
      <c r="C8" s="10">
        <v>-1</v>
      </c>
      <c r="D8" s="9" t="s">
        <v>2</v>
      </c>
      <c r="E8" s="9"/>
      <c r="F8" s="9"/>
      <c r="G8" s="9"/>
      <c r="H8" s="44"/>
      <c r="I8" s="16"/>
      <c r="J8" s="16"/>
      <c r="K8" s="16"/>
      <c r="L8" s="20"/>
    </row>
    <row r="9" spans="1:12" ht="21.75" customHeight="1">
      <c r="A9" s="8"/>
      <c r="B9" s="9"/>
      <c r="C9" s="10"/>
      <c r="D9" s="9" t="s">
        <v>23</v>
      </c>
      <c r="E9" s="9" t="s">
        <v>41</v>
      </c>
      <c r="F9" s="9"/>
      <c r="G9" s="9"/>
      <c r="H9" s="19">
        <v>0</v>
      </c>
      <c r="I9" s="19">
        <v>0</v>
      </c>
      <c r="J9" s="19">
        <v>0</v>
      </c>
      <c r="K9" s="19">
        <v>2800</v>
      </c>
      <c r="L9" s="22">
        <f aca="true" t="shared" si="0" ref="L9:L17">SUM(H9:K9)</f>
        <v>2800</v>
      </c>
    </row>
    <row r="10" spans="1:12" ht="21.75" customHeight="1">
      <c r="A10" s="8"/>
      <c r="B10" s="9"/>
      <c r="C10" s="10"/>
      <c r="D10" s="9" t="s">
        <v>24</v>
      </c>
      <c r="E10" s="9" t="s">
        <v>42</v>
      </c>
      <c r="F10" s="9"/>
      <c r="G10" s="9"/>
      <c r="H10" s="19">
        <v>0</v>
      </c>
      <c r="I10" s="19">
        <v>0</v>
      </c>
      <c r="J10" s="19">
        <v>0</v>
      </c>
      <c r="K10" s="19">
        <v>2200</v>
      </c>
      <c r="L10" s="22">
        <f t="shared" si="0"/>
        <v>2200</v>
      </c>
    </row>
    <row r="11" spans="1:12" ht="21.75" customHeight="1">
      <c r="A11" s="8"/>
      <c r="B11" s="9"/>
      <c r="C11" s="9"/>
      <c r="D11" s="9" t="s">
        <v>25</v>
      </c>
      <c r="E11" s="9" t="s">
        <v>3</v>
      </c>
      <c r="F11" s="9"/>
      <c r="G11" s="9"/>
      <c r="H11" s="19">
        <v>0</v>
      </c>
      <c r="I11" s="19">
        <v>0</v>
      </c>
      <c r="J11" s="19">
        <v>0</v>
      </c>
      <c r="K11" s="19">
        <v>1234000</v>
      </c>
      <c r="L11" s="22">
        <f t="shared" si="0"/>
        <v>1234000</v>
      </c>
    </row>
    <row r="12" spans="1:12" ht="21.75" customHeight="1">
      <c r="A12" s="8"/>
      <c r="B12" s="9"/>
      <c r="C12" s="9"/>
      <c r="D12" s="9" t="s">
        <v>26</v>
      </c>
      <c r="E12" s="9" t="s">
        <v>4</v>
      </c>
      <c r="F12" s="9"/>
      <c r="G12" s="9"/>
      <c r="H12" s="19">
        <v>261995806</v>
      </c>
      <c r="I12" s="19">
        <v>17091731</v>
      </c>
      <c r="J12" s="19">
        <v>0</v>
      </c>
      <c r="K12" s="19">
        <v>200000</v>
      </c>
      <c r="L12" s="22">
        <f t="shared" si="0"/>
        <v>279287537</v>
      </c>
    </row>
    <row r="13" spans="1:12" ht="21.75" customHeight="1">
      <c r="A13" s="8"/>
      <c r="B13" s="9"/>
      <c r="C13" s="9"/>
      <c r="D13" s="9" t="s">
        <v>27</v>
      </c>
      <c r="E13" s="9" t="s">
        <v>5</v>
      </c>
      <c r="F13" s="9"/>
      <c r="G13" s="9"/>
      <c r="H13" s="19">
        <v>2850000</v>
      </c>
      <c r="I13" s="19">
        <v>0</v>
      </c>
      <c r="J13" s="19">
        <v>0</v>
      </c>
      <c r="K13" s="19">
        <v>0</v>
      </c>
      <c r="L13" s="22">
        <f t="shared" si="0"/>
        <v>2850000</v>
      </c>
    </row>
    <row r="14" spans="1:12" ht="21.75" customHeight="1">
      <c r="A14" s="8"/>
      <c r="B14" s="9"/>
      <c r="C14" s="9"/>
      <c r="D14" s="9" t="s">
        <v>28</v>
      </c>
      <c r="E14" s="9" t="s">
        <v>44</v>
      </c>
      <c r="F14" s="9"/>
      <c r="G14" s="9"/>
      <c r="H14" s="19">
        <v>60000</v>
      </c>
      <c r="I14" s="19">
        <v>0</v>
      </c>
      <c r="J14" s="19">
        <v>0</v>
      </c>
      <c r="K14" s="19">
        <v>0</v>
      </c>
      <c r="L14" s="22">
        <f t="shared" si="0"/>
        <v>60000</v>
      </c>
    </row>
    <row r="15" spans="1:12" ht="21.75" customHeight="1">
      <c r="A15" s="8"/>
      <c r="B15" s="9"/>
      <c r="C15" s="9"/>
      <c r="D15" s="34" t="s">
        <v>29</v>
      </c>
      <c r="E15" s="9" t="s">
        <v>6</v>
      </c>
      <c r="F15" s="9"/>
      <c r="G15" s="9"/>
      <c r="H15" s="19">
        <v>105000</v>
      </c>
      <c r="I15" s="19">
        <v>0</v>
      </c>
      <c r="J15" s="19">
        <v>0</v>
      </c>
      <c r="K15" s="19">
        <v>300000</v>
      </c>
      <c r="L15" s="22">
        <f t="shared" si="0"/>
        <v>405000</v>
      </c>
    </row>
    <row r="16" spans="1:15" ht="21.75" customHeight="1" thickBot="1">
      <c r="A16" s="8"/>
      <c r="B16" s="9"/>
      <c r="C16" s="9"/>
      <c r="D16" s="34" t="s">
        <v>43</v>
      </c>
      <c r="E16" s="9" t="s">
        <v>7</v>
      </c>
      <c r="F16" s="9"/>
      <c r="G16" s="9"/>
      <c r="H16" s="19">
        <v>6425020</v>
      </c>
      <c r="I16" s="19">
        <v>6601460</v>
      </c>
      <c r="J16" s="25">
        <v>100</v>
      </c>
      <c r="K16" s="25">
        <v>84263</v>
      </c>
      <c r="L16" s="26">
        <f t="shared" si="0"/>
        <v>13110843</v>
      </c>
      <c r="N16" s="41">
        <f>SUM(L9:L16)</f>
        <v>296952380</v>
      </c>
      <c r="O16" s="41">
        <f>+N16-L17</f>
        <v>0</v>
      </c>
    </row>
    <row r="17" spans="1:12" ht="21.75" customHeight="1" thickBot="1">
      <c r="A17" s="11"/>
      <c r="B17" s="6"/>
      <c r="C17" s="6"/>
      <c r="D17" s="6" t="s">
        <v>8</v>
      </c>
      <c r="E17" s="6"/>
      <c r="F17" s="6"/>
      <c r="G17" s="6"/>
      <c r="H17" s="28">
        <f>SUM(H9:H16)</f>
        <v>271435826</v>
      </c>
      <c r="I17" s="28">
        <f>SUM(I9:I16)</f>
        <v>23693191</v>
      </c>
      <c r="J17" s="28">
        <f>SUM(J9:J16)</f>
        <v>100</v>
      </c>
      <c r="K17" s="28">
        <f>SUM(K9:K16)</f>
        <v>1823263</v>
      </c>
      <c r="L17" s="27">
        <f t="shared" si="0"/>
        <v>296952380</v>
      </c>
    </row>
    <row r="18" spans="1:12" ht="21.75" customHeight="1">
      <c r="A18" s="8"/>
      <c r="B18" s="9"/>
      <c r="C18" s="10">
        <v>-2</v>
      </c>
      <c r="D18" s="9" t="s">
        <v>9</v>
      </c>
      <c r="E18" s="9"/>
      <c r="F18" s="9"/>
      <c r="G18" s="9"/>
      <c r="H18" s="19"/>
      <c r="I18" s="18"/>
      <c r="J18" s="18"/>
      <c r="K18" s="18"/>
      <c r="L18" s="21"/>
    </row>
    <row r="19" spans="1:12" ht="21.75" customHeight="1">
      <c r="A19" s="8"/>
      <c r="B19" s="9"/>
      <c r="C19" s="9"/>
      <c r="D19" s="9" t="s">
        <v>23</v>
      </c>
      <c r="E19" s="9" t="s">
        <v>10</v>
      </c>
      <c r="F19" s="9"/>
      <c r="G19" s="9"/>
      <c r="H19" s="19"/>
      <c r="I19" s="19"/>
      <c r="J19" s="19"/>
      <c r="K19" s="19"/>
      <c r="L19" s="22"/>
    </row>
    <row r="20" spans="1:12" ht="21.75" customHeight="1">
      <c r="A20" s="8"/>
      <c r="B20" s="9"/>
      <c r="C20" s="9"/>
      <c r="D20" s="9"/>
      <c r="E20" s="9" t="s">
        <v>30</v>
      </c>
      <c r="F20" s="9" t="s">
        <v>11</v>
      </c>
      <c r="G20" s="9"/>
      <c r="H20" s="19">
        <f>88209167+3634920+20040611+7366106</f>
        <v>119250804</v>
      </c>
      <c r="I20" s="19">
        <f>11876017+672000+2577600+1011985</f>
        <v>16137602</v>
      </c>
      <c r="J20" s="19">
        <v>0</v>
      </c>
      <c r="K20" s="19">
        <v>0</v>
      </c>
      <c r="L20" s="22">
        <f>SUM(H20:K20)</f>
        <v>135388406</v>
      </c>
    </row>
    <row r="21" spans="1:12" ht="21.75" customHeight="1">
      <c r="A21" s="8"/>
      <c r="B21" s="9"/>
      <c r="C21" s="9"/>
      <c r="D21" s="9"/>
      <c r="E21" s="9" t="s">
        <v>31</v>
      </c>
      <c r="F21" s="9" t="s">
        <v>12</v>
      </c>
      <c r="G21" s="9"/>
      <c r="H21" s="19">
        <f>276876939-H20</f>
        <v>157626135</v>
      </c>
      <c r="I21" s="19">
        <f>20990308-I20</f>
        <v>4852706</v>
      </c>
      <c r="J21" s="19">
        <v>402500</v>
      </c>
      <c r="K21" s="19">
        <v>0</v>
      </c>
      <c r="L21" s="22">
        <f>SUM(H21:K21)</f>
        <v>162881341</v>
      </c>
    </row>
    <row r="22" spans="1:15" ht="21.75" customHeight="1">
      <c r="A22" s="8"/>
      <c r="B22" s="9"/>
      <c r="C22" s="9"/>
      <c r="D22" s="9"/>
      <c r="E22" s="9"/>
      <c r="F22" s="9" t="s">
        <v>13</v>
      </c>
      <c r="G22" s="9"/>
      <c r="H22" s="19">
        <f>SUM(H20:H21)</f>
        <v>276876939</v>
      </c>
      <c r="I22" s="19">
        <f>SUM(I20:I21)</f>
        <v>20990308</v>
      </c>
      <c r="J22" s="29">
        <f>SUM(J20:J21)</f>
        <v>402500</v>
      </c>
      <c r="K22" s="29">
        <f>SUM(K20:K21)</f>
        <v>0</v>
      </c>
      <c r="L22" s="22">
        <f>SUM(H22:K22)</f>
        <v>298269747</v>
      </c>
      <c r="N22" s="41">
        <f>SUM(L20:L21)</f>
        <v>298269747</v>
      </c>
      <c r="O22" s="41">
        <f>+N22-L22</f>
        <v>0</v>
      </c>
    </row>
    <row r="23" spans="1:12" ht="21.75" customHeight="1">
      <c r="A23" s="8"/>
      <c r="B23" s="9"/>
      <c r="C23" s="9"/>
      <c r="D23" s="9" t="s">
        <v>32</v>
      </c>
      <c r="E23" s="9" t="s">
        <v>14</v>
      </c>
      <c r="F23" s="9"/>
      <c r="G23" s="9"/>
      <c r="H23" s="19"/>
      <c r="I23" s="19"/>
      <c r="J23" s="19"/>
      <c r="K23" s="19"/>
      <c r="L23" s="22"/>
    </row>
    <row r="24" spans="1:12" ht="21.75" customHeight="1">
      <c r="A24" s="8"/>
      <c r="B24" s="9"/>
      <c r="C24" s="9"/>
      <c r="D24" s="9"/>
      <c r="E24" s="9" t="s">
        <v>33</v>
      </c>
      <c r="F24" s="9" t="s">
        <v>11</v>
      </c>
      <c r="G24" s="9"/>
      <c r="H24" s="19">
        <v>0</v>
      </c>
      <c r="I24" s="19">
        <v>0</v>
      </c>
      <c r="J24" s="19">
        <v>0</v>
      </c>
      <c r="K24" s="19">
        <f>43116+9412+3943</f>
        <v>56471</v>
      </c>
      <c r="L24" s="22">
        <f>SUM(H24:K24)</f>
        <v>56471</v>
      </c>
    </row>
    <row r="25" spans="1:12" ht="21.75" customHeight="1">
      <c r="A25" s="8"/>
      <c r="B25" s="9"/>
      <c r="C25" s="9"/>
      <c r="D25" s="9"/>
      <c r="E25" s="9" t="s">
        <v>31</v>
      </c>
      <c r="F25" s="9" t="s">
        <v>15</v>
      </c>
      <c r="G25" s="9"/>
      <c r="H25" s="19">
        <v>0</v>
      </c>
      <c r="I25" s="19">
        <v>0</v>
      </c>
      <c r="J25" s="19">
        <v>0</v>
      </c>
      <c r="K25" s="19">
        <f>1741240-K24</f>
        <v>1684769</v>
      </c>
      <c r="L25" s="22">
        <f>SUM(H25:K25)</f>
        <v>1684769</v>
      </c>
    </row>
    <row r="26" spans="1:15" ht="21.75" customHeight="1" thickBot="1">
      <c r="A26" s="8"/>
      <c r="B26" s="9"/>
      <c r="C26" s="9"/>
      <c r="D26" s="9"/>
      <c r="E26" s="9"/>
      <c r="F26" s="9" t="s">
        <v>16</v>
      </c>
      <c r="G26" s="9"/>
      <c r="H26" s="19">
        <v>0</v>
      </c>
      <c r="I26" s="19">
        <v>0</v>
      </c>
      <c r="J26" s="29">
        <v>0</v>
      </c>
      <c r="K26" s="29">
        <f>SUM(K24:K25)</f>
        <v>1741240</v>
      </c>
      <c r="L26" s="26">
        <f>SUM(H26:K26)</f>
        <v>1741240</v>
      </c>
      <c r="N26" s="41">
        <f>SUM(L24:L25)</f>
        <v>1741240</v>
      </c>
      <c r="O26" s="41">
        <f>+L26-N26</f>
        <v>0</v>
      </c>
    </row>
    <row r="27" spans="1:15" ht="21.75" customHeight="1" thickBot="1">
      <c r="A27" s="11"/>
      <c r="B27" s="6"/>
      <c r="C27" s="6"/>
      <c r="D27" s="6" t="s">
        <v>17</v>
      </c>
      <c r="E27" s="6"/>
      <c r="F27" s="6"/>
      <c r="G27" s="6"/>
      <c r="H27" s="28">
        <f>SUM(H22)</f>
        <v>276876939</v>
      </c>
      <c r="I27" s="28">
        <f>SUM(I22)</f>
        <v>20990308</v>
      </c>
      <c r="J27" s="28">
        <f>SUM(J22)</f>
        <v>402500</v>
      </c>
      <c r="K27" s="28">
        <f>SUM(K26)</f>
        <v>1741240</v>
      </c>
      <c r="L27" s="27">
        <f>SUM(+L22+L26)</f>
        <v>300010987</v>
      </c>
      <c r="N27" s="41">
        <f>SUM(H27:K27)</f>
        <v>300010987</v>
      </c>
      <c r="O27" s="41">
        <f>+L27-N27</f>
        <v>0</v>
      </c>
    </row>
    <row r="28" spans="1:12" ht="21.75" customHeight="1" thickBot="1">
      <c r="A28" s="11"/>
      <c r="B28" s="6"/>
      <c r="C28" s="6"/>
      <c r="D28" s="6" t="s">
        <v>18</v>
      </c>
      <c r="E28" s="6"/>
      <c r="F28" s="6"/>
      <c r="G28" s="6"/>
      <c r="H28" s="36">
        <f>SUM(+H17-H27)</f>
        <v>-5441113</v>
      </c>
      <c r="I28" s="36">
        <f>SUM(+I17-I27)</f>
        <v>2702883</v>
      </c>
      <c r="J28" s="36">
        <f>SUM(+J17-J27)</f>
        <v>-402400</v>
      </c>
      <c r="K28" s="36">
        <f>SUM(+K17-K27)</f>
        <v>82023</v>
      </c>
      <c r="L28" s="37">
        <f>SUM(+L17-L27)</f>
        <v>-3058607</v>
      </c>
    </row>
    <row r="29" spans="1:12" ht="21.75" customHeight="1">
      <c r="A29" s="8"/>
      <c r="B29" s="9">
        <v>2</v>
      </c>
      <c r="C29" s="9" t="s">
        <v>19</v>
      </c>
      <c r="D29" s="9"/>
      <c r="E29" s="9"/>
      <c r="F29" s="9"/>
      <c r="G29" s="9"/>
      <c r="H29" s="19"/>
      <c r="I29" s="18"/>
      <c r="J29" s="18"/>
      <c r="K29" s="18"/>
      <c r="L29" s="21"/>
    </row>
    <row r="30" spans="1:12" ht="21.75" customHeight="1">
      <c r="A30" s="8"/>
      <c r="B30" s="9"/>
      <c r="C30" s="10">
        <v>-1</v>
      </c>
      <c r="D30" s="9" t="s">
        <v>38</v>
      </c>
      <c r="E30" s="9"/>
      <c r="F30" s="9"/>
      <c r="G30" s="9"/>
      <c r="H30" s="19">
        <v>0</v>
      </c>
      <c r="I30" s="19">
        <v>0</v>
      </c>
      <c r="J30" s="19">
        <v>0</v>
      </c>
      <c r="K30" s="19">
        <v>0</v>
      </c>
      <c r="L30" s="22">
        <v>0</v>
      </c>
    </row>
    <row r="31" spans="1:12" ht="21.75" customHeight="1" thickBot="1">
      <c r="A31" s="8"/>
      <c r="B31" s="9"/>
      <c r="C31" s="10">
        <v>-2</v>
      </c>
      <c r="D31" s="9" t="s">
        <v>20</v>
      </c>
      <c r="E31" s="9"/>
      <c r="F31" s="9"/>
      <c r="G31" s="9"/>
      <c r="H31" s="24">
        <v>0</v>
      </c>
      <c r="I31" s="24">
        <v>0</v>
      </c>
      <c r="J31" s="24">
        <v>0</v>
      </c>
      <c r="K31" s="24">
        <v>0</v>
      </c>
      <c r="L31" s="22">
        <v>0</v>
      </c>
    </row>
    <row r="32" spans="1:12" ht="21.75" customHeight="1" thickBot="1">
      <c r="A32" s="11"/>
      <c r="B32" s="6"/>
      <c r="C32" s="6"/>
      <c r="D32" s="6" t="s">
        <v>21</v>
      </c>
      <c r="E32" s="6"/>
      <c r="F32" s="6"/>
      <c r="G32" s="6"/>
      <c r="H32" s="28">
        <v>0</v>
      </c>
      <c r="I32" s="28">
        <v>0</v>
      </c>
      <c r="J32" s="30">
        <v>0</v>
      </c>
      <c r="K32" s="30">
        <v>0</v>
      </c>
      <c r="L32" s="27">
        <v>0</v>
      </c>
    </row>
    <row r="33" spans="1:12" ht="21.75" customHeight="1">
      <c r="A33" s="8"/>
      <c r="B33" s="9"/>
      <c r="C33" s="9"/>
      <c r="D33" s="9" t="s">
        <v>35</v>
      </c>
      <c r="E33" s="9"/>
      <c r="F33" s="9"/>
      <c r="G33" s="9"/>
      <c r="H33" s="39">
        <f>SUM(H28)</f>
        <v>-5441113</v>
      </c>
      <c r="I33" s="39">
        <f>SUM(I28)</f>
        <v>2702883</v>
      </c>
      <c r="J33" s="38">
        <f>SUM(J28)</f>
        <v>-402400</v>
      </c>
      <c r="K33" s="38">
        <f>SUM(K28)</f>
        <v>82023</v>
      </c>
      <c r="L33" s="40">
        <f>SUM(L28)</f>
        <v>-3058607</v>
      </c>
    </row>
    <row r="34" spans="1:12" ht="21.75" customHeight="1">
      <c r="A34" s="8"/>
      <c r="B34" s="9"/>
      <c r="C34" s="9"/>
      <c r="D34" s="9" t="s">
        <v>39</v>
      </c>
      <c r="E34" s="9"/>
      <c r="F34" s="9"/>
      <c r="G34" s="9"/>
      <c r="H34" s="39">
        <v>1290173</v>
      </c>
      <c r="I34" s="39">
        <v>-2357883</v>
      </c>
      <c r="J34" s="39">
        <v>0</v>
      </c>
      <c r="K34" s="39">
        <v>1067710</v>
      </c>
      <c r="L34" s="40">
        <f>SUM(H34:K34)</f>
        <v>0</v>
      </c>
    </row>
    <row r="35" spans="1:15" ht="21.75" customHeight="1">
      <c r="A35" s="8"/>
      <c r="B35" s="9"/>
      <c r="C35" s="9"/>
      <c r="D35" s="9" t="s">
        <v>49</v>
      </c>
      <c r="E35" s="9"/>
      <c r="F35" s="9"/>
      <c r="G35" s="9"/>
      <c r="H35" s="39">
        <f>SUM(H33:H34)</f>
        <v>-4150940</v>
      </c>
      <c r="I35" s="39">
        <f>SUM(I33:I34)</f>
        <v>345000</v>
      </c>
      <c r="J35" s="38">
        <f>SUM(J33:J34)</f>
        <v>-402400</v>
      </c>
      <c r="K35" s="38">
        <f>SUM(K33:K34)</f>
        <v>1149733</v>
      </c>
      <c r="L35" s="40">
        <f>SUM(L33:L34)</f>
        <v>-3058607</v>
      </c>
      <c r="N35" s="42">
        <f>SUM(H35:K35)</f>
        <v>-3058607</v>
      </c>
      <c r="O35" s="41">
        <f>+L35-N35</f>
        <v>0</v>
      </c>
    </row>
    <row r="36" spans="1:12" ht="21.75" customHeight="1">
      <c r="A36" s="8"/>
      <c r="B36" s="9"/>
      <c r="C36" s="9"/>
      <c r="D36" s="9" t="s">
        <v>50</v>
      </c>
      <c r="E36" s="9"/>
      <c r="F36" s="9"/>
      <c r="G36" s="9"/>
      <c r="H36" s="19">
        <v>131681214</v>
      </c>
      <c r="I36" s="19">
        <v>11478726</v>
      </c>
      <c r="J36" s="19">
        <v>13253525</v>
      </c>
      <c r="K36" s="19">
        <v>98449305</v>
      </c>
      <c r="L36" s="21">
        <f>SUM(H36:K36)</f>
        <v>254862770</v>
      </c>
    </row>
    <row r="37" spans="1:15" ht="21.75" customHeight="1" thickBot="1">
      <c r="A37" s="8"/>
      <c r="B37" s="9"/>
      <c r="C37" s="9"/>
      <c r="D37" s="9" t="s">
        <v>51</v>
      </c>
      <c r="E37" s="9"/>
      <c r="F37" s="9"/>
      <c r="G37" s="9"/>
      <c r="H37" s="19">
        <f>SUM(H35:H36)</f>
        <v>127530274</v>
      </c>
      <c r="I37" s="19">
        <f>SUM(I35:I36)</f>
        <v>11823726</v>
      </c>
      <c r="J37" s="29">
        <f>SUM(J35:J36)</f>
        <v>12851125</v>
      </c>
      <c r="K37" s="29">
        <f>SUM(K35:K36)</f>
        <v>99599038</v>
      </c>
      <c r="L37" s="22">
        <f>SUM(L35:L36)</f>
        <v>251804163</v>
      </c>
      <c r="N37" s="41">
        <f>SUM(H37:K37)</f>
        <v>251804163</v>
      </c>
      <c r="O37" s="41">
        <f>+N37-L37</f>
        <v>0</v>
      </c>
    </row>
    <row r="38" spans="1:12" ht="30" customHeight="1" thickBot="1">
      <c r="A38" s="11" t="s">
        <v>34</v>
      </c>
      <c r="B38" s="6" t="s">
        <v>22</v>
      </c>
      <c r="C38" s="6"/>
      <c r="D38" s="6"/>
      <c r="E38" s="6"/>
      <c r="F38" s="6"/>
      <c r="G38" s="6"/>
      <c r="H38" s="28">
        <f>SUM(H37)</f>
        <v>127530274</v>
      </c>
      <c r="I38" s="28">
        <f>SUM(I37)</f>
        <v>11823726</v>
      </c>
      <c r="J38" s="28">
        <f>SUM(J37)</f>
        <v>12851125</v>
      </c>
      <c r="K38" s="28">
        <f>SUM(K37)</f>
        <v>99599038</v>
      </c>
      <c r="L38" s="27">
        <f>SUM(L37)</f>
        <v>251804163</v>
      </c>
    </row>
    <row r="39" spans="1:8" ht="15.75">
      <c r="A39" s="3"/>
      <c r="B39" s="3"/>
      <c r="C39" s="3"/>
      <c r="D39" s="3"/>
      <c r="E39" s="3"/>
      <c r="F39" s="3"/>
      <c r="G39" s="2"/>
      <c r="H39" s="4"/>
    </row>
  </sheetData>
  <sheetProtection sheet="1"/>
  <mergeCells count="1">
    <mergeCell ref="A4:H4"/>
  </mergeCells>
  <printOptions/>
  <pageMargins left="0.7480314960629921" right="0.5511811023622047" top="0.2362204724409449" bottom="0.2755905511811024" header="0.2362204724409449" footer="0.2362204724409449"/>
  <pageSetup horizontalDpi="300" verticalDpi="300" orientation="portrait" paperSize="9" r:id="rId1"/>
  <colBreaks count="1" manualBreakCount="1">
    <brk id="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tomimura</dc:creator>
  <cp:keywords/>
  <dc:description/>
  <cp:lastModifiedBy>京都府視覚障害者協会</cp:lastModifiedBy>
  <cp:lastPrinted>2021-04-21T09:49:57Z</cp:lastPrinted>
  <dcterms:created xsi:type="dcterms:W3CDTF">2008-04-18T07:57:39Z</dcterms:created>
  <dcterms:modified xsi:type="dcterms:W3CDTF">2021-06-30T08:26:14Z</dcterms:modified>
  <cp:category/>
  <cp:version/>
  <cp:contentType/>
  <cp:contentStatus/>
</cp:coreProperties>
</file>