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8" yWindow="204" windowWidth="14004" windowHeight="9576" activeTab="5"/>
  </bookViews>
  <sheets>
    <sheet name="公①" sheetId="1" r:id="rId1"/>
    <sheet name="公②" sheetId="2" r:id="rId2"/>
    <sheet name="収①" sheetId="3" r:id="rId3"/>
    <sheet name="収②" sheetId="4" r:id="rId4"/>
    <sheet name="他①" sheetId="5" r:id="rId5"/>
    <sheet name="法人" sheetId="6" r:id="rId6"/>
  </sheets>
  <definedNames>
    <definedName name="_xlnm.Print_Area" localSheetId="0">'公①'!$B$2:$O$81</definedName>
    <definedName name="_xlnm.Print_Area" localSheetId="1">'公②'!$B$3:$O$77</definedName>
    <definedName name="_xlnm.Print_Area" localSheetId="2">'収①'!$B$3:$O$69</definedName>
    <definedName name="_xlnm.Print_Area" localSheetId="3">'収②'!$B$3:$O$70</definedName>
    <definedName name="_xlnm.Print_Area" localSheetId="4">'他①'!$B$1:$O$90</definedName>
    <definedName name="_xlnm.Print_Area" localSheetId="5">'法人'!$B$1:$O$75</definedName>
  </definedNames>
  <calcPr fullCalcOnLoad="1"/>
</workbook>
</file>

<file path=xl/sharedStrings.xml><?xml version="1.0" encoding="utf-8"?>
<sst xmlns="http://schemas.openxmlformats.org/spreadsheetml/2006/main" count="531" uniqueCount="143">
  <si>
    <t>科目</t>
  </si>
  <si>
    <t>　1　経常増減の部</t>
  </si>
  <si>
    <t>　(1)　経常収益</t>
  </si>
  <si>
    <t>　(2)　経常費用</t>
  </si>
  <si>
    <t>　①　事業費</t>
  </si>
  <si>
    <t>　②　管理費</t>
  </si>
  <si>
    <t>　(a)　人件費計</t>
  </si>
  <si>
    <t>事業費計</t>
  </si>
  <si>
    <t>　(b)　その他管理費計</t>
  </si>
  <si>
    <t>経常費用合計</t>
  </si>
  <si>
    <t>当期経常増減額</t>
  </si>
  <si>
    <t>　2　経常外増減の部</t>
  </si>
  <si>
    <t>　(1)　経常外収益</t>
  </si>
  <si>
    <t>経常外収益計</t>
  </si>
  <si>
    <t>経常収益合計</t>
  </si>
  <si>
    <t>　その他経常外収益</t>
  </si>
  <si>
    <t>　(2)　経常外費用</t>
  </si>
  <si>
    <t>経常外費用計</t>
  </si>
  <si>
    <t>管理費計</t>
  </si>
  <si>
    <t>当期経常外増減額</t>
  </si>
  <si>
    <t>　①　基本財産運用益</t>
  </si>
  <si>
    <t>当期収益合計</t>
  </si>
  <si>
    <t>当期費用合計</t>
  </si>
  <si>
    <t>正味財産期首残高</t>
  </si>
  <si>
    <t>正味財産期末残高</t>
  </si>
  <si>
    <t>当期正味財産増減額</t>
  </si>
  <si>
    <t>　Ⅱ　正味財産期末残高</t>
  </si>
  <si>
    <t>円</t>
  </si>
  <si>
    <t>　　当年度（円）　</t>
  </si>
  <si>
    <t xml:space="preserve">  前年度（円）</t>
  </si>
  <si>
    <t xml:space="preserve">  増減（円）</t>
  </si>
  <si>
    <t>　固定資産除売却損</t>
  </si>
  <si>
    <t>　その他経常外費用</t>
  </si>
  <si>
    <t>　③　受取会費</t>
  </si>
  <si>
    <t>　④　事業収益</t>
  </si>
  <si>
    <t>　⑤　受取補助金等</t>
  </si>
  <si>
    <t>他会計振替額</t>
  </si>
  <si>
    <t>　②　特定資産運用益</t>
  </si>
  <si>
    <t>　⑥　受取負担金</t>
  </si>
  <si>
    <t>　⑦　受取寄付金　</t>
  </si>
  <si>
    <t>　⑧　雑収益</t>
  </si>
  <si>
    <t>　退職給付引当金取崩額</t>
  </si>
  <si>
    <t>　(a)　人件費</t>
  </si>
  <si>
    <t xml:space="preserve">            給料手当</t>
  </si>
  <si>
    <t xml:space="preserve">            臨時雇賃金</t>
  </si>
  <si>
    <t xml:space="preserve">            賞与</t>
  </si>
  <si>
    <t xml:space="preserve">            退職給付費用</t>
  </si>
  <si>
    <t xml:space="preserve">            退職金</t>
  </si>
  <si>
    <t xml:space="preserve">            賞与引当金繰入</t>
  </si>
  <si>
    <t xml:space="preserve">            福利厚生費</t>
  </si>
  <si>
    <t>　(b)　その他事業費</t>
  </si>
  <si>
    <t xml:space="preserve">            旅費交通費</t>
  </si>
  <si>
    <t xml:space="preserve">            通信運搬費</t>
  </si>
  <si>
    <t xml:space="preserve">            減価償却費</t>
  </si>
  <si>
    <t xml:space="preserve">            消耗什器備品費</t>
  </si>
  <si>
    <t xml:space="preserve">            修繕費</t>
  </si>
  <si>
    <t xml:space="preserve">            印刷製本費</t>
  </si>
  <si>
    <t xml:space="preserve">            燃料費</t>
  </si>
  <si>
    <t xml:space="preserve">            光熱水料費</t>
  </si>
  <si>
    <t xml:space="preserve">            賃借料</t>
  </si>
  <si>
    <t xml:space="preserve">            保険料</t>
  </si>
  <si>
    <t xml:space="preserve">            諸謝金</t>
  </si>
  <si>
    <t xml:space="preserve">            租税公課</t>
  </si>
  <si>
    <t xml:space="preserve">            支払負担金</t>
  </si>
  <si>
    <t xml:space="preserve">            委託費</t>
  </si>
  <si>
    <t xml:space="preserve">            福祉活動費</t>
  </si>
  <si>
    <t xml:space="preserve">            会議費</t>
  </si>
  <si>
    <t xml:space="preserve">            研修費</t>
  </si>
  <si>
    <t xml:space="preserve">            啓発費</t>
  </si>
  <si>
    <t xml:space="preserve">            支払手数料</t>
  </si>
  <si>
    <t xml:space="preserve">            雑費</t>
  </si>
  <si>
    <t>　　　　自主事業</t>
  </si>
  <si>
    <t>　　　　受託事業</t>
  </si>
  <si>
    <t xml:space="preserve">            渉外費</t>
  </si>
  <si>
    <t xml:space="preserve">            支払寄付金</t>
  </si>
  <si>
    <t xml:space="preserve">            情報誌発行費</t>
  </si>
  <si>
    <t>　Ⅰ　　一般正味財産増減の部</t>
  </si>
  <si>
    <t>当期一般正味財産増減額</t>
  </si>
  <si>
    <t>一般正味財産期首残高</t>
  </si>
  <si>
    <t>一般正味財産期末残高</t>
  </si>
  <si>
    <t>１．公①（自主事業・受託事業）会計</t>
  </si>
  <si>
    <t>　　</t>
  </si>
  <si>
    <t>５．他①（互助等厚生事業）</t>
  </si>
  <si>
    <t>(１) 記念事業等準備資金会計</t>
  </si>
  <si>
    <t>　　①　受取補助金等</t>
  </si>
  <si>
    <t>　　②　受取寄付金</t>
  </si>
  <si>
    <t>　　③　雑収益</t>
  </si>
  <si>
    <t>経常収益計</t>
  </si>
  <si>
    <t>①　管理費合計</t>
  </si>
  <si>
    <t>②　事業費合計</t>
  </si>
  <si>
    <t>　</t>
  </si>
  <si>
    <t>③　他会計へ繰出額計</t>
  </si>
  <si>
    <t>経常費用計</t>
  </si>
  <si>
    <t>　当期経常増減額</t>
  </si>
  <si>
    <t>　他会計振替額</t>
  </si>
  <si>
    <t>　当期正味財産増減額</t>
  </si>
  <si>
    <t>　正味財産期首残高</t>
  </si>
  <si>
    <t>　正味財産期末残高</t>
  </si>
  <si>
    <t>(２) 互助基金会計</t>
  </si>
  <si>
    <t>　②　受取寄付金</t>
  </si>
  <si>
    <t>　③　雑収益</t>
  </si>
  <si>
    <t>②　事業費</t>
  </si>
  <si>
    <t>　　　福利厚生費</t>
  </si>
  <si>
    <t>　　　通信運搬費</t>
  </si>
  <si>
    <t>　　　消耗什器備品費</t>
  </si>
  <si>
    <t>　　　雑費</t>
  </si>
  <si>
    <t>　③　他会計へ繰出額計</t>
  </si>
  <si>
    <t>(３) 弓削基金会計</t>
  </si>
  <si>
    <t>　①　基本財産運用益</t>
  </si>
  <si>
    <t>　②　受取寄付金</t>
  </si>
  <si>
    <t>　③　雑収益</t>
  </si>
  <si>
    <t>２. 公②（ガイドヘルパー派遣調整事業）会計</t>
  </si>
  <si>
    <t>　①　特定資産運用益</t>
  </si>
  <si>
    <t>　②　事業収益</t>
  </si>
  <si>
    <t>　　　　同行援護・移動支援収益</t>
  </si>
  <si>
    <t>受託事業</t>
  </si>
  <si>
    <t>　　　　</t>
  </si>
  <si>
    <t>同行援護・移動支援収益</t>
  </si>
  <si>
    <t>　③　受取補助金等</t>
  </si>
  <si>
    <t>　④　受取寄付金</t>
  </si>
  <si>
    <t>　⑤　雑収益</t>
  </si>
  <si>
    <t xml:space="preserve">            他会計振替支出</t>
  </si>
  <si>
    <t xml:space="preserve">            雑損失</t>
  </si>
  <si>
    <t>　当期経常増減額</t>
  </si>
  <si>
    <t>　</t>
  </si>
  <si>
    <t>　固定資産売却益</t>
  </si>
  <si>
    <t>　当期経常外増減額</t>
  </si>
  <si>
    <t>４. 収②（行政発行物の点字・音声版作成発送事業）会計</t>
  </si>
  <si>
    <t xml:space="preserve"> 増減（円）</t>
  </si>
  <si>
    <t>　①　事業収益</t>
  </si>
  <si>
    <t>　②　雑収益</t>
  </si>
  <si>
    <t>法人税、住民税及び事業税</t>
  </si>
  <si>
    <t>３. 収①（三療の健康保険請求代行事業）会計</t>
  </si>
  <si>
    <t xml:space="preserve">            雑損失</t>
  </si>
  <si>
    <t>６．法人会計（法人全体管理）</t>
  </si>
  <si>
    <t>　⑥　受取寄付金</t>
  </si>
  <si>
    <t>　⑦　雑収益</t>
  </si>
  <si>
    <t>　(b)　その他事業費計</t>
  </si>
  <si>
    <t xml:space="preserve">            退職給付費用</t>
  </si>
  <si>
    <t>　(b)　その他管理費</t>
  </si>
  <si>
    <t xml:space="preserve">            渉外費</t>
  </si>
  <si>
    <t>　　　　　　会報発行費</t>
  </si>
  <si>
    <t>　他会計への繰出額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</si>
</sst>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△ &quot;#,##0"/>
    <numFmt numFmtId="179" formatCode="#,##0;\△\ 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2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177" fontId="7" fillId="0" borderId="0" xfId="49" applyNumberFormat="1" applyFont="1" applyFill="1" applyAlignment="1">
      <alignment horizontal="left" vertical="center"/>
    </xf>
    <xf numFmtId="177" fontId="7" fillId="0" borderId="0" xfId="49" applyNumberFormat="1" applyFont="1" applyFill="1" applyBorder="1" applyAlignment="1">
      <alignment horizontal="right" vertical="center"/>
    </xf>
    <xf numFmtId="177" fontId="7" fillId="0" borderId="0" xfId="49" applyNumberFormat="1" applyFont="1" applyFill="1" applyBorder="1" applyAlignment="1">
      <alignment horizontal="left" vertical="center"/>
    </xf>
    <xf numFmtId="177" fontId="7" fillId="0" borderId="10" xfId="49" applyNumberFormat="1" applyFont="1" applyFill="1" applyBorder="1" applyAlignment="1">
      <alignment horizontal="center" vertical="center"/>
    </xf>
    <xf numFmtId="177" fontId="7" fillId="0" borderId="11" xfId="49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177" fontId="7" fillId="0" borderId="12" xfId="49" applyNumberFormat="1" applyFont="1" applyFill="1" applyBorder="1" applyAlignment="1">
      <alignment vertical="center"/>
    </xf>
    <xf numFmtId="177" fontId="7" fillId="0" borderId="13" xfId="49" applyNumberFormat="1" applyFont="1" applyFill="1" applyBorder="1" applyAlignment="1">
      <alignment vertical="center"/>
    </xf>
    <xf numFmtId="177" fontId="7" fillId="0" borderId="14" xfId="49" applyNumberFormat="1" applyFont="1" applyFill="1" applyBorder="1" applyAlignment="1">
      <alignment vertical="center"/>
    </xf>
    <xf numFmtId="177" fontId="7" fillId="0" borderId="0" xfId="49" applyNumberFormat="1" applyFont="1" applyFill="1" applyAlignment="1">
      <alignment vertical="center"/>
    </xf>
    <xf numFmtId="177" fontId="7" fillId="0" borderId="15" xfId="49" applyNumberFormat="1" applyFont="1" applyFill="1" applyBorder="1" applyAlignment="1">
      <alignment horizontal="center" vertical="center"/>
    </xf>
    <xf numFmtId="177" fontId="7" fillId="0" borderId="16" xfId="49" applyNumberFormat="1" applyFont="1" applyFill="1" applyBorder="1" applyAlignment="1">
      <alignment vertical="center"/>
    </xf>
    <xf numFmtId="177" fontId="7" fillId="0" borderId="17" xfId="49" applyNumberFormat="1" applyFont="1" applyFill="1" applyBorder="1" applyAlignment="1">
      <alignment vertical="center"/>
    </xf>
    <xf numFmtId="177" fontId="7" fillId="0" borderId="18" xfId="49" applyNumberFormat="1" applyFont="1" applyFill="1" applyBorder="1" applyAlignment="1">
      <alignment vertical="center"/>
    </xf>
    <xf numFmtId="177" fontId="8" fillId="0" borderId="19" xfId="49" applyNumberFormat="1" applyFont="1" applyFill="1" applyBorder="1" applyAlignment="1">
      <alignment horizontal="right" vertical="center"/>
    </xf>
    <xf numFmtId="177" fontId="8" fillId="0" borderId="20" xfId="49" applyNumberFormat="1" applyFont="1" applyFill="1" applyBorder="1" applyAlignment="1">
      <alignment horizontal="right" vertical="center"/>
    </xf>
    <xf numFmtId="177" fontId="8" fillId="0" borderId="0" xfId="49" applyNumberFormat="1" applyFont="1" applyFill="1" applyAlignment="1">
      <alignment horizontal="right" vertical="center"/>
    </xf>
    <xf numFmtId="177" fontId="8" fillId="0" borderId="0" xfId="49" applyNumberFormat="1" applyFont="1" applyFill="1" applyBorder="1" applyAlignment="1">
      <alignment horizontal="right" vertical="center"/>
    </xf>
    <xf numFmtId="177" fontId="7" fillId="0" borderId="21" xfId="49" applyNumberFormat="1" applyFont="1" applyFill="1" applyBorder="1" applyAlignment="1">
      <alignment horizontal="center" vertical="center"/>
    </xf>
    <xf numFmtId="177" fontId="3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7" fontId="6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horizontal="center" vertical="center"/>
    </xf>
    <xf numFmtId="177" fontId="4" fillId="0" borderId="0" xfId="49" applyNumberFormat="1" applyFont="1" applyFill="1" applyAlignment="1">
      <alignment vertical="center"/>
    </xf>
    <xf numFmtId="177" fontId="7" fillId="0" borderId="0" xfId="49" applyNumberFormat="1" applyFont="1" applyFill="1" applyBorder="1" applyAlignment="1">
      <alignment horizontal="center" vertical="center"/>
    </xf>
    <xf numFmtId="177" fontId="8" fillId="0" borderId="22" xfId="49" applyNumberFormat="1" applyFont="1" applyFill="1" applyBorder="1" applyAlignment="1">
      <alignment horizontal="right" vertical="center"/>
    </xf>
    <xf numFmtId="177" fontId="7" fillId="0" borderId="23" xfId="49" applyNumberFormat="1" applyFont="1" applyFill="1" applyBorder="1" applyAlignment="1">
      <alignment vertical="center"/>
    </xf>
    <xf numFmtId="177" fontId="8" fillId="0" borderId="24" xfId="49" applyNumberFormat="1" applyFont="1" applyFill="1" applyBorder="1" applyAlignment="1">
      <alignment horizontal="right" vertical="center"/>
    </xf>
    <xf numFmtId="177" fontId="8" fillId="0" borderId="25" xfId="49" applyNumberFormat="1" applyFont="1" applyFill="1" applyBorder="1" applyAlignment="1">
      <alignment horizontal="right" vertical="center"/>
    </xf>
    <xf numFmtId="177" fontId="7" fillId="0" borderId="21" xfId="49" applyNumberFormat="1" applyFont="1" applyFill="1" applyBorder="1" applyAlignment="1">
      <alignment vertical="center"/>
    </xf>
    <xf numFmtId="177" fontId="8" fillId="0" borderId="15" xfId="49" applyNumberFormat="1" applyFont="1" applyFill="1" applyBorder="1" applyAlignment="1">
      <alignment horizontal="right" vertical="center"/>
    </xf>
    <xf numFmtId="177" fontId="8" fillId="0" borderId="26" xfId="49" applyNumberFormat="1" applyFont="1" applyFill="1" applyBorder="1" applyAlignment="1">
      <alignment horizontal="right" vertical="center"/>
    </xf>
    <xf numFmtId="177" fontId="8" fillId="0" borderId="27" xfId="49" applyNumberFormat="1" applyFont="1" applyFill="1" applyBorder="1" applyAlignment="1">
      <alignment horizontal="right" vertical="center"/>
    </xf>
    <xf numFmtId="177" fontId="7" fillId="0" borderId="28" xfId="49" applyNumberFormat="1" applyFont="1" applyFill="1" applyBorder="1" applyAlignment="1">
      <alignment vertical="center"/>
    </xf>
    <xf numFmtId="177" fontId="8" fillId="0" borderId="29" xfId="49" applyNumberFormat="1" applyFont="1" applyFill="1" applyBorder="1" applyAlignment="1">
      <alignment horizontal="right" vertical="center"/>
    </xf>
    <xf numFmtId="177" fontId="4" fillId="0" borderId="0" xfId="49" applyNumberFormat="1" applyFont="1" applyFill="1" applyAlignment="1">
      <alignment horizontal="center" vertical="center"/>
    </xf>
    <xf numFmtId="177" fontId="9" fillId="0" borderId="20" xfId="49" applyNumberFormat="1" applyFont="1" applyFill="1" applyBorder="1" applyAlignment="1">
      <alignment horizontal="right" vertical="center"/>
    </xf>
    <xf numFmtId="177" fontId="9" fillId="0" borderId="10" xfId="49" applyNumberFormat="1" applyFont="1" applyFill="1" applyBorder="1" applyAlignment="1">
      <alignment horizontal="right" vertical="center"/>
    </xf>
    <xf numFmtId="177" fontId="9" fillId="0" borderId="19" xfId="49" applyNumberFormat="1" applyFont="1" applyFill="1" applyBorder="1" applyAlignment="1">
      <alignment horizontal="right" vertical="center"/>
    </xf>
    <xf numFmtId="177" fontId="9" fillId="0" borderId="30" xfId="49" applyNumberFormat="1" applyFont="1" applyFill="1" applyBorder="1" applyAlignment="1">
      <alignment horizontal="right" vertical="center"/>
    </xf>
    <xf numFmtId="177" fontId="9" fillId="0" borderId="31" xfId="49" applyNumberFormat="1" applyFont="1" applyFill="1" applyBorder="1" applyAlignment="1">
      <alignment horizontal="right" vertical="center"/>
    </xf>
    <xf numFmtId="177" fontId="10" fillId="0" borderId="0" xfId="49" applyNumberFormat="1" applyFont="1" applyFill="1" applyAlignment="1">
      <alignment vertical="center"/>
    </xf>
    <xf numFmtId="177" fontId="49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11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50" fillId="0" borderId="0" xfId="0" applyNumberFormat="1" applyFont="1" applyAlignment="1">
      <alignment vertical="center"/>
    </xf>
    <xf numFmtId="177" fontId="7" fillId="0" borderId="0" xfId="49" applyNumberFormat="1" applyFont="1" applyAlignment="1">
      <alignment vertical="center"/>
    </xf>
    <xf numFmtId="177" fontId="7" fillId="0" borderId="0" xfId="49" applyNumberFormat="1" applyFont="1" applyAlignment="1">
      <alignment horizontal="left" vertical="center"/>
    </xf>
    <xf numFmtId="177" fontId="8" fillId="0" borderId="0" xfId="49" applyNumberFormat="1" applyFont="1" applyAlignment="1">
      <alignment horizontal="right" vertical="center"/>
    </xf>
    <xf numFmtId="177" fontId="4" fillId="0" borderId="0" xfId="49" applyNumberFormat="1" applyFont="1" applyAlignment="1">
      <alignment vertical="center"/>
    </xf>
    <xf numFmtId="177" fontId="7" fillId="0" borderId="32" xfId="49" applyNumberFormat="1" applyFont="1" applyFill="1" applyBorder="1" applyAlignment="1">
      <alignment horizontal="center" vertical="center"/>
    </xf>
    <xf numFmtId="177" fontId="8" fillId="0" borderId="19" xfId="49" applyNumberFormat="1" applyFont="1" applyFill="1" applyBorder="1" applyAlignment="1">
      <alignment vertical="center"/>
    </xf>
    <xf numFmtId="177" fontId="8" fillId="0" borderId="33" xfId="0" applyNumberFormat="1" applyFont="1" applyBorder="1" applyAlignment="1">
      <alignment vertical="center"/>
    </xf>
    <xf numFmtId="177" fontId="8" fillId="0" borderId="20" xfId="49" applyNumberFormat="1" applyFont="1" applyFill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8" fillId="0" borderId="30" xfId="49" applyNumberFormat="1" applyFont="1" applyFill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8" fillId="0" borderId="10" xfId="49" applyNumberFormat="1" applyFont="1" applyFill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8" fillId="0" borderId="34" xfId="49" applyNumberFormat="1" applyFont="1" applyFill="1" applyBorder="1" applyAlignment="1">
      <alignment vertical="center"/>
    </xf>
    <xf numFmtId="177" fontId="8" fillId="0" borderId="35" xfId="0" applyNumberFormat="1" applyFont="1" applyBorder="1" applyAlignment="1">
      <alignment vertical="center"/>
    </xf>
    <xf numFmtId="177" fontId="7" fillId="0" borderId="11" xfId="49" applyNumberFormat="1" applyFont="1" applyBorder="1" applyAlignment="1">
      <alignment vertical="center"/>
    </xf>
    <xf numFmtId="177" fontId="7" fillId="0" borderId="0" xfId="49" applyNumberFormat="1" applyFont="1" applyBorder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177" fontId="12" fillId="0" borderId="0" xfId="49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177" fontId="7" fillId="0" borderId="36" xfId="49" applyNumberFormat="1" applyFont="1" applyFill="1" applyBorder="1" applyAlignment="1">
      <alignment vertical="center"/>
    </xf>
    <xf numFmtId="177" fontId="8" fillId="0" borderId="31" xfId="49" applyNumberFormat="1" applyFont="1" applyFill="1" applyBorder="1" applyAlignment="1">
      <alignment vertical="center"/>
    </xf>
    <xf numFmtId="177" fontId="8" fillId="0" borderId="37" xfId="49" applyNumberFormat="1" applyFont="1" applyFill="1" applyBorder="1" applyAlignment="1">
      <alignment vertical="center"/>
    </xf>
    <xf numFmtId="177" fontId="5" fillId="0" borderId="0" xfId="49" applyNumberFormat="1" applyFont="1" applyAlignment="1">
      <alignment vertical="center"/>
    </xf>
    <xf numFmtId="177" fontId="12" fillId="0" borderId="0" xfId="49" applyNumberFormat="1" applyFont="1" applyAlignment="1">
      <alignment vertical="center"/>
    </xf>
    <xf numFmtId="177" fontId="8" fillId="0" borderId="0" xfId="49" applyNumberFormat="1" applyFont="1" applyBorder="1" applyAlignment="1">
      <alignment horizontal="right" vertical="center"/>
    </xf>
    <xf numFmtId="177" fontId="7" fillId="0" borderId="0" xfId="49" applyNumberFormat="1" applyFont="1" applyBorder="1" applyAlignment="1">
      <alignment horizontal="left" vertical="center"/>
    </xf>
    <xf numFmtId="177" fontId="7" fillId="0" borderId="0" xfId="49" applyNumberFormat="1" applyFont="1" applyAlignment="1">
      <alignment vertical="center"/>
    </xf>
    <xf numFmtId="177" fontId="7" fillId="0" borderId="0" xfId="49" applyNumberFormat="1" applyFont="1" applyAlignment="1">
      <alignment horizontal="right" vertical="center"/>
    </xf>
    <xf numFmtId="177" fontId="4" fillId="0" borderId="0" xfId="49" applyNumberFormat="1" applyFont="1" applyAlignment="1">
      <alignment vertical="center"/>
    </xf>
    <xf numFmtId="177" fontId="7" fillId="0" borderId="10" xfId="49" applyNumberFormat="1" applyFont="1" applyBorder="1" applyAlignment="1">
      <alignment horizontal="center" vertical="center"/>
    </xf>
    <xf numFmtId="177" fontId="7" fillId="0" borderId="15" xfId="49" applyNumberFormat="1" applyFont="1" applyBorder="1" applyAlignment="1">
      <alignment horizontal="center" vertical="center"/>
    </xf>
    <xf numFmtId="177" fontId="8" fillId="0" borderId="19" xfId="49" applyNumberFormat="1" applyFont="1" applyBorder="1" applyAlignment="1">
      <alignment vertical="center"/>
    </xf>
    <xf numFmtId="177" fontId="8" fillId="0" borderId="20" xfId="49" applyNumberFormat="1" applyFont="1" applyBorder="1" applyAlignment="1">
      <alignment vertical="center"/>
    </xf>
    <xf numFmtId="177" fontId="7" fillId="0" borderId="13" xfId="49" applyNumberFormat="1" applyFont="1" applyBorder="1" applyAlignment="1">
      <alignment vertical="center"/>
    </xf>
    <xf numFmtId="177" fontId="7" fillId="0" borderId="14" xfId="49" applyNumberFormat="1" applyFont="1" applyBorder="1" applyAlignment="1">
      <alignment vertical="center"/>
    </xf>
    <xf numFmtId="177" fontId="8" fillId="0" borderId="30" xfId="49" applyNumberFormat="1" applyFont="1" applyFill="1" applyBorder="1" applyAlignment="1">
      <alignment horizontal="right" vertical="center"/>
    </xf>
    <xf numFmtId="177" fontId="7" fillId="0" borderId="23" xfId="49" applyNumberFormat="1" applyFont="1" applyBorder="1" applyAlignment="1">
      <alignment vertical="center"/>
    </xf>
    <xf numFmtId="177" fontId="7" fillId="0" borderId="21" xfId="49" applyNumberFormat="1" applyFont="1" applyBorder="1" applyAlignment="1">
      <alignment vertical="center"/>
    </xf>
    <xf numFmtId="177" fontId="7" fillId="0" borderId="17" xfId="49" applyNumberFormat="1" applyFont="1" applyBorder="1" applyAlignment="1">
      <alignment vertical="center"/>
    </xf>
    <xf numFmtId="177" fontId="7" fillId="0" borderId="18" xfId="49" applyNumberFormat="1" applyFont="1" applyBorder="1" applyAlignment="1">
      <alignment vertical="center"/>
    </xf>
    <xf numFmtId="177" fontId="7" fillId="0" borderId="28" xfId="49" applyNumberFormat="1" applyFont="1" applyBorder="1" applyAlignment="1">
      <alignment vertical="center"/>
    </xf>
    <xf numFmtId="177" fontId="8" fillId="0" borderId="10" xfId="49" applyNumberFormat="1" applyFont="1" applyBorder="1" applyAlignment="1">
      <alignment vertical="center"/>
    </xf>
    <xf numFmtId="177" fontId="0" fillId="0" borderId="0" xfId="0" applyNumberFormat="1" applyAlignment="1">
      <alignment horizontal="right" vertical="center"/>
    </xf>
    <xf numFmtId="177" fontId="50" fillId="0" borderId="11" xfId="0" applyNumberFormat="1" applyFont="1" applyBorder="1" applyAlignment="1">
      <alignment vertical="center"/>
    </xf>
    <xf numFmtId="177" fontId="8" fillId="0" borderId="29" xfId="0" applyNumberFormat="1" applyFont="1" applyBorder="1" applyAlignment="1">
      <alignment vertical="center"/>
    </xf>
    <xf numFmtId="177" fontId="8" fillId="0" borderId="38" xfId="49" applyNumberFormat="1" applyFont="1" applyBorder="1" applyAlignment="1">
      <alignment horizontal="center" vertical="center"/>
    </xf>
    <xf numFmtId="177" fontId="3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vertical="center"/>
    </xf>
    <xf numFmtId="177" fontId="7" fillId="0" borderId="0" xfId="49" applyNumberFormat="1" applyFont="1" applyAlignment="1">
      <alignment horizontal="center" vertical="center"/>
    </xf>
    <xf numFmtId="177" fontId="7" fillId="0" borderId="0" xfId="49" applyNumberFormat="1" applyFont="1" applyBorder="1" applyAlignment="1">
      <alignment horizontal="center" vertical="center"/>
    </xf>
    <xf numFmtId="177" fontId="7" fillId="0" borderId="0" xfId="49" applyNumberFormat="1" applyFont="1" applyBorder="1" applyAlignment="1">
      <alignment horizontal="right" vertical="center"/>
    </xf>
    <xf numFmtId="177" fontId="7" fillId="0" borderId="21" xfId="49" applyNumberFormat="1" applyFont="1" applyBorder="1" applyAlignment="1">
      <alignment horizontal="center" vertical="center"/>
    </xf>
    <xf numFmtId="177" fontId="7" fillId="0" borderId="12" xfId="49" applyNumberFormat="1" applyFont="1" applyBorder="1" applyAlignment="1">
      <alignment vertical="center"/>
    </xf>
    <xf numFmtId="177" fontId="8" fillId="0" borderId="22" xfId="49" applyNumberFormat="1" applyFont="1" applyBorder="1" applyAlignment="1">
      <alignment horizontal="right" vertical="center"/>
    </xf>
    <xf numFmtId="177" fontId="8" fillId="0" borderId="24" xfId="49" applyNumberFormat="1" applyFont="1" applyBorder="1" applyAlignment="1">
      <alignment horizontal="right" vertical="center"/>
    </xf>
    <xf numFmtId="177" fontId="8" fillId="0" borderId="31" xfId="49" applyNumberFormat="1" applyFont="1" applyFill="1" applyBorder="1" applyAlignment="1">
      <alignment horizontal="right" vertical="center"/>
    </xf>
    <xf numFmtId="177" fontId="8" fillId="0" borderId="25" xfId="49" applyNumberFormat="1" applyFont="1" applyBorder="1" applyAlignment="1">
      <alignment horizontal="right" vertical="center"/>
    </xf>
    <xf numFmtId="177" fontId="8" fillId="0" borderId="10" xfId="49" applyNumberFormat="1" applyFont="1" applyFill="1" applyBorder="1" applyAlignment="1">
      <alignment horizontal="right" vertical="center"/>
    </xf>
    <xf numFmtId="177" fontId="8" fillId="0" borderId="15" xfId="49" applyNumberFormat="1" applyFont="1" applyBorder="1" applyAlignment="1">
      <alignment horizontal="right" vertical="center"/>
    </xf>
    <xf numFmtId="177" fontId="8" fillId="0" borderId="37" xfId="49" applyNumberFormat="1" applyFont="1" applyFill="1" applyBorder="1" applyAlignment="1">
      <alignment horizontal="right" vertical="center"/>
    </xf>
    <xf numFmtId="177" fontId="8" fillId="0" borderId="39" xfId="49" applyNumberFormat="1" applyFont="1" applyBorder="1" applyAlignment="1">
      <alignment horizontal="right" vertical="center"/>
    </xf>
    <xf numFmtId="177" fontId="8" fillId="0" borderId="29" xfId="49" applyNumberFormat="1" applyFont="1" applyBorder="1" applyAlignment="1">
      <alignment horizontal="right" vertical="center"/>
    </xf>
    <xf numFmtId="177" fontId="8" fillId="0" borderId="27" xfId="49" applyNumberFormat="1" applyFont="1" applyBorder="1" applyAlignment="1">
      <alignment horizontal="right" vertical="center"/>
    </xf>
    <xf numFmtId="177" fontId="8" fillId="0" borderId="31" xfId="49" applyNumberFormat="1" applyFont="1" applyBorder="1" applyAlignment="1">
      <alignment horizontal="right" vertical="center"/>
    </xf>
    <xf numFmtId="177" fontId="8" fillId="0" borderId="35" xfId="49" applyNumberFormat="1" applyFont="1" applyBorder="1" applyAlignment="1">
      <alignment horizontal="right" vertical="center"/>
    </xf>
    <xf numFmtId="177" fontId="7" fillId="0" borderId="40" xfId="49" applyNumberFormat="1" applyFont="1" applyFill="1" applyBorder="1" applyAlignment="1">
      <alignment horizontal="center" vertical="center"/>
    </xf>
    <xf numFmtId="177" fontId="7" fillId="0" borderId="10" xfId="49" applyNumberFormat="1" applyFont="1" applyFill="1" applyBorder="1" applyAlignment="1">
      <alignment horizontal="center" vertical="center"/>
    </xf>
    <xf numFmtId="177" fontId="7" fillId="0" borderId="40" xfId="49" applyNumberFormat="1" applyFont="1" applyBorder="1" applyAlignment="1">
      <alignment horizontal="center" vertical="center"/>
    </xf>
    <xf numFmtId="177" fontId="7" fillId="0" borderId="10" xfId="49" applyNumberFormat="1" applyFont="1" applyBorder="1" applyAlignment="1">
      <alignment horizontal="center" vertical="center"/>
    </xf>
    <xf numFmtId="177" fontId="7" fillId="0" borderId="41" xfId="49" applyNumberFormat="1" applyFont="1" applyBorder="1" applyAlignment="1">
      <alignment horizontal="center" vertical="center"/>
    </xf>
    <xf numFmtId="177" fontId="7" fillId="0" borderId="13" xfId="49" applyNumberFormat="1" applyFont="1" applyFill="1" applyBorder="1" applyAlignment="1">
      <alignment horizontal="center" vertical="center"/>
    </xf>
    <xf numFmtId="177" fontId="7" fillId="0" borderId="14" xfId="49" applyNumberFormat="1" applyFont="1" applyFill="1" applyBorder="1" applyAlignment="1">
      <alignment horizontal="center" vertical="center"/>
    </xf>
    <xf numFmtId="177" fontId="7" fillId="0" borderId="21" xfId="49" applyNumberFormat="1" applyFont="1" applyFill="1" applyBorder="1" applyAlignment="1">
      <alignment horizontal="center" vertical="center"/>
    </xf>
    <xf numFmtId="177" fontId="7" fillId="0" borderId="41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63"/>
  <sheetViews>
    <sheetView zoomScaleSheetLayoutView="100" workbookViewId="0" topLeftCell="A1">
      <selection activeCell="B3" sqref="B3"/>
    </sheetView>
  </sheetViews>
  <sheetFormatPr defaultColWidth="9.00390625" defaultRowHeight="13.5" customHeight="1"/>
  <cols>
    <col min="1" max="1" width="8.421875" style="20" customWidth="1"/>
    <col min="2" max="11" width="2.00390625" style="20" customWidth="1"/>
    <col min="12" max="12" width="21.00390625" style="20" customWidth="1"/>
    <col min="13" max="15" width="16.8515625" style="20" customWidth="1"/>
    <col min="16" max="16384" width="9.00390625" style="20" customWidth="1"/>
  </cols>
  <sheetData>
    <row r="1" ht="17.25" customHeight="1"/>
    <row r="2" spans="2:15" ht="18" customHeight="1">
      <c r="B2" s="21" t="s">
        <v>80</v>
      </c>
      <c r="C2" s="22"/>
      <c r="D2" s="22"/>
      <c r="E2" s="22"/>
      <c r="F2" s="22"/>
      <c r="G2" s="22"/>
      <c r="H2" s="22"/>
      <c r="I2" s="22"/>
      <c r="J2" s="23"/>
      <c r="K2" s="23"/>
      <c r="L2" s="23"/>
      <c r="M2" s="23"/>
      <c r="N2" s="23"/>
      <c r="O2" s="23"/>
    </row>
    <row r="3" spans="2:15" ht="10.5" customHeight="1">
      <c r="B3" s="21"/>
      <c r="C3" s="22"/>
      <c r="D3" s="22"/>
      <c r="E3" s="22"/>
      <c r="F3" s="22"/>
      <c r="G3" s="22"/>
      <c r="H3" s="22"/>
      <c r="I3" s="22"/>
      <c r="J3" s="23"/>
      <c r="K3" s="23"/>
      <c r="L3" s="23"/>
      <c r="M3" s="23"/>
      <c r="N3" s="23"/>
      <c r="O3" s="23"/>
    </row>
    <row r="4" spans="2:15" s="24" customFormat="1" ht="18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1" t="s">
        <v>21</v>
      </c>
      <c r="M4" s="17">
        <f>N25+N71</f>
        <v>66018295</v>
      </c>
      <c r="N4" s="1" t="s">
        <v>27</v>
      </c>
      <c r="O4" s="23"/>
    </row>
    <row r="5" spans="2:15" s="24" customFormat="1" ht="18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1" t="s">
        <v>22</v>
      </c>
      <c r="M5" s="17">
        <f>N65+N75</f>
        <v>68217470</v>
      </c>
      <c r="N5" s="1" t="s">
        <v>27</v>
      </c>
      <c r="O5" s="23"/>
    </row>
    <row r="6" spans="2:15" s="24" customFormat="1" ht="18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1" t="s">
        <v>36</v>
      </c>
      <c r="M6" s="17">
        <f>N77</f>
        <v>672336</v>
      </c>
      <c r="N6" s="1" t="s">
        <v>27</v>
      </c>
      <c r="O6" s="23"/>
    </row>
    <row r="7" spans="2:15" s="24" customFormat="1" ht="18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1" t="s">
        <v>25</v>
      </c>
      <c r="M7" s="18">
        <f>+M4-M5+M6</f>
        <v>-1526839</v>
      </c>
      <c r="N7" s="1" t="s">
        <v>27</v>
      </c>
      <c r="O7" s="23"/>
    </row>
    <row r="8" spans="2:15" s="24" customFormat="1" ht="18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3" t="s">
        <v>23</v>
      </c>
      <c r="M8" s="18">
        <f>N79</f>
        <v>65066448</v>
      </c>
      <c r="N8" s="1" t="s">
        <v>27</v>
      </c>
      <c r="O8" s="23"/>
    </row>
    <row r="9" spans="2:15" s="24" customFormat="1" ht="18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3" t="s">
        <v>24</v>
      </c>
      <c r="M9" s="18">
        <f>M7+M8</f>
        <v>63539609</v>
      </c>
      <c r="N9" s="1" t="s">
        <v>27</v>
      </c>
      <c r="O9" s="23"/>
    </row>
    <row r="10" spans="2:15" s="24" customFormat="1" ht="12.75" customHeight="1" thickBo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5"/>
      <c r="M10" s="2"/>
      <c r="N10" s="23"/>
      <c r="O10" s="23"/>
    </row>
    <row r="11" spans="2:15" s="24" customFormat="1" ht="18.75" customHeight="1" thickBot="1">
      <c r="B11" s="119" t="s">
        <v>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9" t="s">
        <v>29</v>
      </c>
      <c r="N11" s="4" t="s">
        <v>28</v>
      </c>
      <c r="O11" s="11" t="s">
        <v>30</v>
      </c>
    </row>
    <row r="12" spans="2:15" s="24" customFormat="1" ht="18.75" customHeight="1">
      <c r="B12" s="12" t="s">
        <v>76</v>
      </c>
      <c r="C12" s="6"/>
      <c r="D12" s="6"/>
      <c r="E12" s="6"/>
      <c r="F12" s="6"/>
      <c r="G12" s="6"/>
      <c r="H12" s="6"/>
      <c r="I12" s="6"/>
      <c r="J12" s="6"/>
      <c r="K12" s="6"/>
      <c r="L12" s="7"/>
      <c r="M12" s="15"/>
      <c r="N12" s="15"/>
      <c r="O12" s="26"/>
    </row>
    <row r="13" spans="2:15" s="24" customFormat="1" ht="18.75" customHeight="1">
      <c r="B13" s="5"/>
      <c r="C13" s="6" t="s">
        <v>1</v>
      </c>
      <c r="D13" s="6"/>
      <c r="E13" s="6"/>
      <c r="F13" s="6"/>
      <c r="G13" s="6"/>
      <c r="H13" s="6"/>
      <c r="I13" s="6"/>
      <c r="J13" s="6"/>
      <c r="K13" s="6"/>
      <c r="L13" s="27"/>
      <c r="M13" s="16"/>
      <c r="N13" s="16"/>
      <c r="O13" s="28"/>
    </row>
    <row r="14" spans="2:15" s="24" customFormat="1" ht="18.75" customHeight="1">
      <c r="B14" s="5"/>
      <c r="C14" s="6"/>
      <c r="D14" s="6" t="s">
        <v>2</v>
      </c>
      <c r="E14" s="6"/>
      <c r="F14" s="6"/>
      <c r="G14" s="6"/>
      <c r="H14" s="6"/>
      <c r="I14" s="6"/>
      <c r="J14" s="6"/>
      <c r="K14" s="6"/>
      <c r="L14" s="27"/>
      <c r="M14" s="16"/>
      <c r="N14" s="16"/>
      <c r="O14" s="28"/>
    </row>
    <row r="15" spans="2:15" s="24" customFormat="1" ht="18.75" customHeight="1">
      <c r="B15" s="5"/>
      <c r="C15" s="6"/>
      <c r="D15" s="6"/>
      <c r="E15" s="6" t="s">
        <v>20</v>
      </c>
      <c r="F15" s="6"/>
      <c r="G15" s="6"/>
      <c r="H15" s="6"/>
      <c r="I15" s="6"/>
      <c r="J15" s="6"/>
      <c r="K15" s="6"/>
      <c r="L15" s="27"/>
      <c r="M15" s="37">
        <v>0</v>
      </c>
      <c r="N15" s="37">
        <v>0</v>
      </c>
      <c r="O15" s="28">
        <f aca="true" t="shared" si="0" ref="O15:O24">N15-M15</f>
        <v>0</v>
      </c>
    </row>
    <row r="16" spans="2:15" s="24" customFormat="1" ht="18.75" customHeight="1">
      <c r="B16" s="5"/>
      <c r="C16" s="6"/>
      <c r="D16" s="6"/>
      <c r="E16" s="6" t="s">
        <v>37</v>
      </c>
      <c r="F16" s="6"/>
      <c r="G16" s="6"/>
      <c r="H16" s="6"/>
      <c r="I16" s="6"/>
      <c r="J16" s="6"/>
      <c r="K16" s="6"/>
      <c r="L16" s="27"/>
      <c r="M16" s="37">
        <v>0</v>
      </c>
      <c r="N16" s="37">
        <v>0</v>
      </c>
      <c r="O16" s="28">
        <f t="shared" si="0"/>
        <v>0</v>
      </c>
    </row>
    <row r="17" spans="2:15" s="24" customFormat="1" ht="18.75" customHeight="1">
      <c r="B17" s="5"/>
      <c r="C17" s="6"/>
      <c r="D17" s="6"/>
      <c r="E17" s="6" t="s">
        <v>33</v>
      </c>
      <c r="F17" s="6"/>
      <c r="G17" s="6"/>
      <c r="H17" s="6"/>
      <c r="I17" s="6"/>
      <c r="J17" s="6"/>
      <c r="K17" s="6"/>
      <c r="L17" s="27"/>
      <c r="M17" s="37">
        <v>0</v>
      </c>
      <c r="N17" s="37">
        <v>0</v>
      </c>
      <c r="O17" s="28">
        <f t="shared" si="0"/>
        <v>0</v>
      </c>
    </row>
    <row r="18" spans="2:15" s="24" customFormat="1" ht="18.75" customHeight="1">
      <c r="B18" s="5"/>
      <c r="C18" s="6"/>
      <c r="D18" s="6"/>
      <c r="E18" s="6" t="s">
        <v>34</v>
      </c>
      <c r="F18" s="6"/>
      <c r="G18" s="6"/>
      <c r="H18" s="6"/>
      <c r="I18" s="6"/>
      <c r="J18" s="6"/>
      <c r="K18" s="6"/>
      <c r="L18" s="27"/>
      <c r="M18" s="37"/>
      <c r="N18" s="37"/>
      <c r="O18" s="28"/>
    </row>
    <row r="19" spans="2:15" s="24" customFormat="1" ht="18.75" customHeight="1">
      <c r="B19" s="5"/>
      <c r="C19" s="6"/>
      <c r="D19" s="6"/>
      <c r="E19" s="6" t="s">
        <v>71</v>
      </c>
      <c r="F19" s="6"/>
      <c r="G19" s="6"/>
      <c r="H19" s="6"/>
      <c r="I19" s="6"/>
      <c r="J19" s="6"/>
      <c r="K19" s="6"/>
      <c r="L19" s="27"/>
      <c r="M19" s="37">
        <f>7625+1722500</f>
        <v>1730125</v>
      </c>
      <c r="N19" s="37">
        <f>1498240+7604+5321</f>
        <v>1511165</v>
      </c>
      <c r="O19" s="28">
        <f t="shared" si="0"/>
        <v>-218960</v>
      </c>
    </row>
    <row r="20" spans="2:15" s="24" customFormat="1" ht="18.75" customHeight="1">
      <c r="B20" s="5"/>
      <c r="C20" s="6"/>
      <c r="D20" s="6"/>
      <c r="E20" s="6" t="s">
        <v>72</v>
      </c>
      <c r="F20" s="6"/>
      <c r="G20" s="6"/>
      <c r="H20" s="6"/>
      <c r="I20" s="6"/>
      <c r="J20" s="6"/>
      <c r="K20" s="6"/>
      <c r="L20" s="27"/>
      <c r="M20" s="37">
        <v>57362096</v>
      </c>
      <c r="N20" s="37">
        <f>59405466-N19</f>
        <v>57894301</v>
      </c>
      <c r="O20" s="28">
        <f t="shared" si="0"/>
        <v>532205</v>
      </c>
    </row>
    <row r="21" spans="2:15" s="24" customFormat="1" ht="18.75" customHeight="1">
      <c r="B21" s="5"/>
      <c r="C21" s="6"/>
      <c r="D21" s="6"/>
      <c r="E21" s="6" t="s">
        <v>35</v>
      </c>
      <c r="F21" s="6"/>
      <c r="G21" s="6"/>
      <c r="H21" s="6"/>
      <c r="I21" s="6"/>
      <c r="J21" s="6"/>
      <c r="K21" s="6"/>
      <c r="L21" s="27"/>
      <c r="M21" s="37">
        <v>2208806</v>
      </c>
      <c r="N21" s="37">
        <v>2869712</v>
      </c>
      <c r="O21" s="28">
        <f t="shared" si="0"/>
        <v>660906</v>
      </c>
    </row>
    <row r="22" spans="2:15" s="24" customFormat="1" ht="18.75" customHeight="1">
      <c r="B22" s="5"/>
      <c r="C22" s="6"/>
      <c r="D22" s="6"/>
      <c r="E22" s="6" t="s">
        <v>38</v>
      </c>
      <c r="F22" s="6"/>
      <c r="G22" s="6"/>
      <c r="H22" s="6"/>
      <c r="I22" s="6"/>
      <c r="J22" s="6"/>
      <c r="K22" s="6"/>
      <c r="L22" s="27"/>
      <c r="M22" s="37">
        <v>60000</v>
      </c>
      <c r="N22" s="37">
        <v>60000</v>
      </c>
      <c r="O22" s="28">
        <f t="shared" si="0"/>
        <v>0</v>
      </c>
    </row>
    <row r="23" spans="2:15" s="24" customFormat="1" ht="18.75" customHeight="1">
      <c r="B23" s="5"/>
      <c r="C23" s="6"/>
      <c r="D23" s="6"/>
      <c r="E23" s="6" t="s">
        <v>39</v>
      </c>
      <c r="F23" s="6"/>
      <c r="G23" s="6"/>
      <c r="H23" s="6"/>
      <c r="I23" s="6"/>
      <c r="J23" s="6"/>
      <c r="K23" s="6"/>
      <c r="L23" s="27"/>
      <c r="M23" s="37">
        <v>111500</v>
      </c>
      <c r="N23" s="37">
        <v>2056478</v>
      </c>
      <c r="O23" s="28">
        <f t="shared" si="0"/>
        <v>1944978</v>
      </c>
    </row>
    <row r="24" spans="2:15" s="24" customFormat="1" ht="18.75" customHeight="1" thickBot="1">
      <c r="B24" s="5"/>
      <c r="C24" s="6"/>
      <c r="D24" s="6"/>
      <c r="E24" s="6" t="s">
        <v>40</v>
      </c>
      <c r="F24" s="6"/>
      <c r="G24" s="6"/>
      <c r="H24" s="6"/>
      <c r="I24" s="6"/>
      <c r="J24" s="6"/>
      <c r="K24" s="6"/>
      <c r="L24" s="27"/>
      <c r="M24" s="41">
        <v>153628</v>
      </c>
      <c r="N24" s="41">
        <v>1231353</v>
      </c>
      <c r="O24" s="29">
        <f t="shared" si="0"/>
        <v>1077725</v>
      </c>
    </row>
    <row r="25" spans="2:15" s="24" customFormat="1" ht="18.75" customHeight="1" thickBot="1">
      <c r="B25" s="8"/>
      <c r="C25" s="9"/>
      <c r="D25" s="9"/>
      <c r="E25" s="9"/>
      <c r="F25" s="9"/>
      <c r="G25" s="9"/>
      <c r="H25" s="9" t="s">
        <v>14</v>
      </c>
      <c r="I25" s="9"/>
      <c r="J25" s="9"/>
      <c r="K25" s="9"/>
      <c r="L25" s="30"/>
      <c r="M25" s="38">
        <f>SUM(M15:M24)</f>
        <v>61626155</v>
      </c>
      <c r="N25" s="38">
        <f>SUM(N15:N24)</f>
        <v>65623009</v>
      </c>
      <c r="O25" s="31">
        <f>N25-M25</f>
        <v>3996854</v>
      </c>
    </row>
    <row r="26" spans="2:15" s="24" customFormat="1" ht="18.75" customHeight="1">
      <c r="B26" s="5"/>
      <c r="C26" s="6"/>
      <c r="D26" s="6" t="s">
        <v>3</v>
      </c>
      <c r="E26" s="6"/>
      <c r="F26" s="6"/>
      <c r="G26" s="6"/>
      <c r="H26" s="6"/>
      <c r="I26" s="6"/>
      <c r="J26" s="6"/>
      <c r="K26" s="6"/>
      <c r="L26" s="27"/>
      <c r="M26" s="39"/>
      <c r="N26" s="39"/>
      <c r="O26" s="26"/>
    </row>
    <row r="27" spans="2:15" s="24" customFormat="1" ht="18.75" customHeight="1">
      <c r="B27" s="5"/>
      <c r="C27" s="6"/>
      <c r="D27" s="6"/>
      <c r="E27" s="6" t="s">
        <v>4</v>
      </c>
      <c r="F27" s="6"/>
      <c r="G27" s="6"/>
      <c r="H27" s="6"/>
      <c r="I27" s="6"/>
      <c r="J27" s="6"/>
      <c r="K27" s="6"/>
      <c r="L27" s="27"/>
      <c r="M27" s="37"/>
      <c r="N27" s="37"/>
      <c r="O27" s="28"/>
    </row>
    <row r="28" spans="2:15" s="24" customFormat="1" ht="18.75" customHeight="1">
      <c r="B28" s="5"/>
      <c r="C28" s="6"/>
      <c r="D28" s="6"/>
      <c r="E28" s="6"/>
      <c r="F28" s="6" t="s">
        <v>42</v>
      </c>
      <c r="G28" s="6"/>
      <c r="H28" s="6"/>
      <c r="I28" s="6"/>
      <c r="J28" s="6"/>
      <c r="K28" s="6"/>
      <c r="L28" s="27"/>
      <c r="M28" s="37"/>
      <c r="N28" s="37"/>
      <c r="O28" s="28"/>
    </row>
    <row r="29" spans="2:15" s="24" customFormat="1" ht="18.75" customHeight="1">
      <c r="B29" s="5"/>
      <c r="C29" s="6"/>
      <c r="D29" s="6"/>
      <c r="E29" s="27" t="s">
        <v>43</v>
      </c>
      <c r="F29" s="6"/>
      <c r="G29" s="6"/>
      <c r="H29" s="6"/>
      <c r="I29" s="6"/>
      <c r="J29" s="6"/>
      <c r="K29" s="6"/>
      <c r="M29" s="40">
        <v>26950348</v>
      </c>
      <c r="N29" s="40">
        <v>33333187</v>
      </c>
      <c r="O29" s="28">
        <f aca="true" t="shared" si="1" ref="O29:O59">N29-M29</f>
        <v>6382839</v>
      </c>
    </row>
    <row r="30" spans="2:15" s="24" customFormat="1" ht="18.75" customHeight="1">
      <c r="B30" s="5"/>
      <c r="C30" s="6"/>
      <c r="D30" s="6"/>
      <c r="E30" s="27" t="s">
        <v>44</v>
      </c>
      <c r="F30" s="6"/>
      <c r="G30" s="6"/>
      <c r="H30" s="6"/>
      <c r="I30" s="6"/>
      <c r="J30" s="6"/>
      <c r="K30" s="6"/>
      <c r="M30" s="40">
        <v>3158940</v>
      </c>
      <c r="N30" s="40">
        <v>3027778</v>
      </c>
      <c r="O30" s="28">
        <f t="shared" si="1"/>
        <v>-131162</v>
      </c>
    </row>
    <row r="31" spans="2:15" s="24" customFormat="1" ht="18.75" customHeight="1">
      <c r="B31" s="5"/>
      <c r="C31" s="6"/>
      <c r="D31" s="6"/>
      <c r="E31" s="27" t="s">
        <v>45</v>
      </c>
      <c r="F31" s="6"/>
      <c r="G31" s="6"/>
      <c r="H31" s="6"/>
      <c r="I31" s="6"/>
      <c r="J31" s="6"/>
      <c r="K31" s="6"/>
      <c r="M31" s="40">
        <v>4850584</v>
      </c>
      <c r="N31" s="40">
        <v>4236020</v>
      </c>
      <c r="O31" s="28">
        <f t="shared" si="1"/>
        <v>-614564</v>
      </c>
    </row>
    <row r="32" spans="2:15" s="24" customFormat="1" ht="18.75" customHeight="1">
      <c r="B32" s="5"/>
      <c r="C32" s="6"/>
      <c r="D32" s="6"/>
      <c r="E32" s="27" t="s">
        <v>46</v>
      </c>
      <c r="F32" s="6"/>
      <c r="G32" s="6"/>
      <c r="H32" s="6"/>
      <c r="I32" s="6"/>
      <c r="J32" s="6"/>
      <c r="K32" s="6"/>
      <c r="M32" s="40">
        <v>0</v>
      </c>
      <c r="N32" s="40">
        <v>38188</v>
      </c>
      <c r="O32" s="28">
        <f t="shared" si="1"/>
        <v>38188</v>
      </c>
    </row>
    <row r="33" spans="2:15" s="24" customFormat="1" ht="18.75" customHeight="1">
      <c r="B33" s="5"/>
      <c r="C33" s="6"/>
      <c r="D33" s="6"/>
      <c r="E33" s="27" t="s">
        <v>47</v>
      </c>
      <c r="F33" s="6"/>
      <c r="G33" s="6"/>
      <c r="H33" s="6"/>
      <c r="I33" s="6"/>
      <c r="J33" s="6"/>
      <c r="K33" s="6"/>
      <c r="M33" s="40">
        <v>0</v>
      </c>
      <c r="N33" s="40">
        <v>0</v>
      </c>
      <c r="O33" s="28">
        <f t="shared" si="1"/>
        <v>0</v>
      </c>
    </row>
    <row r="34" spans="2:15" s="24" customFormat="1" ht="18.75" customHeight="1">
      <c r="B34" s="5"/>
      <c r="C34" s="6"/>
      <c r="D34" s="6"/>
      <c r="E34" s="27" t="s">
        <v>48</v>
      </c>
      <c r="F34" s="6"/>
      <c r="G34" s="6"/>
      <c r="H34" s="6"/>
      <c r="I34" s="6"/>
      <c r="J34" s="6"/>
      <c r="K34" s="6"/>
      <c r="M34" s="40">
        <v>2557468</v>
      </c>
      <c r="N34" s="40">
        <v>3591489</v>
      </c>
      <c r="O34" s="28">
        <f t="shared" si="1"/>
        <v>1034021</v>
      </c>
    </row>
    <row r="35" spans="2:15" s="24" customFormat="1" ht="18.75" customHeight="1">
      <c r="B35" s="5"/>
      <c r="C35" s="6"/>
      <c r="D35" s="6"/>
      <c r="E35" s="27" t="s">
        <v>49</v>
      </c>
      <c r="F35" s="6"/>
      <c r="G35" s="6"/>
      <c r="H35" s="6"/>
      <c r="I35" s="6"/>
      <c r="J35" s="6"/>
      <c r="K35" s="6"/>
      <c r="M35" s="40">
        <v>6710973</v>
      </c>
      <c r="N35" s="40">
        <v>8278468</v>
      </c>
      <c r="O35" s="28">
        <f t="shared" si="1"/>
        <v>1567495</v>
      </c>
    </row>
    <row r="36" spans="2:15" s="24" customFormat="1" ht="18.75" customHeight="1">
      <c r="B36" s="5"/>
      <c r="C36" s="6"/>
      <c r="D36" s="6"/>
      <c r="E36" s="6"/>
      <c r="F36" s="6" t="s">
        <v>50</v>
      </c>
      <c r="G36" s="6"/>
      <c r="H36" s="6"/>
      <c r="I36" s="6"/>
      <c r="J36" s="6"/>
      <c r="K36" s="6"/>
      <c r="L36" s="27"/>
      <c r="M36" s="40"/>
      <c r="N36" s="40"/>
      <c r="O36" s="28"/>
    </row>
    <row r="37" spans="2:15" s="24" customFormat="1" ht="18.75" customHeight="1">
      <c r="B37" s="5"/>
      <c r="C37" s="6"/>
      <c r="D37" s="6"/>
      <c r="E37" s="27" t="s">
        <v>51</v>
      </c>
      <c r="F37" s="6"/>
      <c r="G37" s="6"/>
      <c r="H37" s="6"/>
      <c r="I37" s="6"/>
      <c r="J37" s="6"/>
      <c r="K37" s="6"/>
      <c r="M37" s="40">
        <v>3332632</v>
      </c>
      <c r="N37" s="40">
        <v>1227071</v>
      </c>
      <c r="O37" s="28">
        <f t="shared" si="1"/>
        <v>-2105561</v>
      </c>
    </row>
    <row r="38" spans="2:15" s="24" customFormat="1" ht="18.75" customHeight="1">
      <c r="B38" s="5"/>
      <c r="C38" s="6"/>
      <c r="D38" s="6"/>
      <c r="E38" s="27" t="s">
        <v>52</v>
      </c>
      <c r="F38" s="6"/>
      <c r="G38" s="6"/>
      <c r="H38" s="6"/>
      <c r="I38" s="6"/>
      <c r="J38" s="6"/>
      <c r="K38" s="6"/>
      <c r="M38" s="40">
        <v>682190</v>
      </c>
      <c r="N38" s="40">
        <v>898568</v>
      </c>
      <c r="O38" s="28">
        <f t="shared" si="1"/>
        <v>216378</v>
      </c>
    </row>
    <row r="39" spans="2:15" s="24" customFormat="1" ht="18.75" customHeight="1">
      <c r="B39" s="5"/>
      <c r="C39" s="6"/>
      <c r="D39" s="6"/>
      <c r="E39" s="27" t="s">
        <v>53</v>
      </c>
      <c r="F39" s="6"/>
      <c r="G39" s="6"/>
      <c r="H39" s="6"/>
      <c r="I39" s="6"/>
      <c r="J39" s="6"/>
      <c r="K39" s="6"/>
      <c r="M39" s="40">
        <v>19144</v>
      </c>
      <c r="N39" s="40">
        <v>119532</v>
      </c>
      <c r="O39" s="28">
        <f t="shared" si="1"/>
        <v>100388</v>
      </c>
    </row>
    <row r="40" spans="2:15" s="24" customFormat="1" ht="18.75" customHeight="1">
      <c r="B40" s="5"/>
      <c r="C40" s="6"/>
      <c r="D40" s="6"/>
      <c r="E40" s="27" t="s">
        <v>54</v>
      </c>
      <c r="F40" s="6"/>
      <c r="G40" s="6"/>
      <c r="H40" s="6"/>
      <c r="I40" s="6"/>
      <c r="J40" s="6"/>
      <c r="K40" s="6"/>
      <c r="M40" s="37">
        <v>2737879</v>
      </c>
      <c r="N40" s="37">
        <v>754861</v>
      </c>
      <c r="O40" s="28">
        <f t="shared" si="1"/>
        <v>-1983018</v>
      </c>
    </row>
    <row r="41" spans="2:15" s="24" customFormat="1" ht="18.75" customHeight="1">
      <c r="B41" s="5"/>
      <c r="C41" s="6"/>
      <c r="D41" s="6"/>
      <c r="E41" s="27" t="s">
        <v>55</v>
      </c>
      <c r="F41" s="6"/>
      <c r="G41" s="6"/>
      <c r="H41" s="6"/>
      <c r="I41" s="6"/>
      <c r="J41" s="6"/>
      <c r="K41" s="6"/>
      <c r="M41" s="37">
        <v>355667</v>
      </c>
      <c r="N41" s="37">
        <v>14558</v>
      </c>
      <c r="O41" s="28">
        <f t="shared" si="1"/>
        <v>-341109</v>
      </c>
    </row>
    <row r="42" spans="2:15" s="24" customFormat="1" ht="18.75" customHeight="1">
      <c r="B42" s="5"/>
      <c r="C42" s="6"/>
      <c r="D42" s="6"/>
      <c r="E42" s="27" t="s">
        <v>56</v>
      </c>
      <c r="F42" s="6"/>
      <c r="G42" s="6"/>
      <c r="H42" s="6"/>
      <c r="I42" s="6"/>
      <c r="J42" s="6"/>
      <c r="K42" s="6"/>
      <c r="M42" s="37">
        <v>1561662</v>
      </c>
      <c r="N42" s="37">
        <v>2832987</v>
      </c>
      <c r="O42" s="28">
        <f t="shared" si="1"/>
        <v>1271325</v>
      </c>
    </row>
    <row r="43" spans="2:15" s="24" customFormat="1" ht="18.75" customHeight="1">
      <c r="B43" s="5"/>
      <c r="C43" s="6"/>
      <c r="D43" s="6"/>
      <c r="E43" s="27" t="s">
        <v>57</v>
      </c>
      <c r="F43" s="6"/>
      <c r="G43" s="6"/>
      <c r="H43" s="6"/>
      <c r="I43" s="6"/>
      <c r="J43" s="6"/>
      <c r="K43" s="6"/>
      <c r="M43" s="37">
        <v>80640</v>
      </c>
      <c r="N43" s="37">
        <v>52643</v>
      </c>
      <c r="O43" s="28">
        <f t="shared" si="1"/>
        <v>-27997</v>
      </c>
    </row>
    <row r="44" spans="2:15" s="24" customFormat="1" ht="18.75" customHeight="1">
      <c r="B44" s="5"/>
      <c r="C44" s="6"/>
      <c r="D44" s="6"/>
      <c r="E44" s="27" t="s">
        <v>58</v>
      </c>
      <c r="F44" s="6"/>
      <c r="G44" s="6"/>
      <c r="H44" s="6"/>
      <c r="I44" s="6"/>
      <c r="J44" s="6"/>
      <c r="K44" s="6"/>
      <c r="M44" s="37">
        <v>27000</v>
      </c>
      <c r="N44" s="37">
        <v>90813</v>
      </c>
      <c r="O44" s="28">
        <f t="shared" si="1"/>
        <v>63813</v>
      </c>
    </row>
    <row r="45" spans="2:15" s="24" customFormat="1" ht="18.75" customHeight="1">
      <c r="B45" s="5"/>
      <c r="C45" s="6"/>
      <c r="D45" s="6"/>
      <c r="E45" s="27" t="s">
        <v>59</v>
      </c>
      <c r="F45" s="6"/>
      <c r="G45" s="6"/>
      <c r="H45" s="6"/>
      <c r="I45" s="6"/>
      <c r="J45" s="6"/>
      <c r="K45" s="6"/>
      <c r="M45" s="37">
        <v>110140</v>
      </c>
      <c r="N45" s="37">
        <v>45618</v>
      </c>
      <c r="O45" s="28">
        <f t="shared" si="1"/>
        <v>-64522</v>
      </c>
    </row>
    <row r="46" spans="2:15" s="24" customFormat="1" ht="18.75" customHeight="1">
      <c r="B46" s="5"/>
      <c r="C46" s="6"/>
      <c r="D46" s="6"/>
      <c r="E46" s="27" t="s">
        <v>60</v>
      </c>
      <c r="F46" s="6"/>
      <c r="G46" s="6"/>
      <c r="H46" s="6"/>
      <c r="I46" s="6"/>
      <c r="J46" s="6"/>
      <c r="K46" s="6"/>
      <c r="M46" s="37">
        <v>217581</v>
      </c>
      <c r="N46" s="37">
        <v>171852</v>
      </c>
      <c r="O46" s="28">
        <f t="shared" si="1"/>
        <v>-45729</v>
      </c>
    </row>
    <row r="47" spans="2:15" s="24" customFormat="1" ht="18.75" customHeight="1">
      <c r="B47" s="5"/>
      <c r="C47" s="6"/>
      <c r="D47" s="6"/>
      <c r="E47" s="27" t="s">
        <v>61</v>
      </c>
      <c r="F47" s="6"/>
      <c r="G47" s="6"/>
      <c r="H47" s="6"/>
      <c r="I47" s="6"/>
      <c r="J47" s="6"/>
      <c r="K47" s="6"/>
      <c r="M47" s="37">
        <v>873127</v>
      </c>
      <c r="N47" s="37">
        <v>534490</v>
      </c>
      <c r="O47" s="28">
        <f t="shared" si="1"/>
        <v>-338637</v>
      </c>
    </row>
    <row r="48" spans="2:15" s="24" customFormat="1" ht="18.75" customHeight="1">
      <c r="B48" s="5"/>
      <c r="C48" s="6"/>
      <c r="D48" s="6"/>
      <c r="E48" s="27" t="s">
        <v>62</v>
      </c>
      <c r="F48" s="6"/>
      <c r="G48" s="6"/>
      <c r="H48" s="6"/>
      <c r="I48" s="6"/>
      <c r="J48" s="6"/>
      <c r="K48" s="6"/>
      <c r="M48" s="37">
        <v>3246347</v>
      </c>
      <c r="N48" s="37">
        <v>4033480</v>
      </c>
      <c r="O48" s="28">
        <f t="shared" si="1"/>
        <v>787133</v>
      </c>
    </row>
    <row r="49" spans="2:15" s="24" customFormat="1" ht="18.75" customHeight="1">
      <c r="B49" s="5"/>
      <c r="C49" s="6"/>
      <c r="D49" s="6"/>
      <c r="E49" s="27" t="s">
        <v>63</v>
      </c>
      <c r="F49" s="6"/>
      <c r="G49" s="6"/>
      <c r="H49" s="6"/>
      <c r="I49" s="6"/>
      <c r="J49" s="6"/>
      <c r="K49" s="6"/>
      <c r="M49" s="37">
        <v>138480</v>
      </c>
      <c r="N49" s="37">
        <v>123120</v>
      </c>
      <c r="O49" s="28">
        <f t="shared" si="1"/>
        <v>-15360</v>
      </c>
    </row>
    <row r="50" spans="2:15" s="24" customFormat="1" ht="18.75" customHeight="1">
      <c r="B50" s="5"/>
      <c r="C50" s="6"/>
      <c r="D50" s="6"/>
      <c r="E50" s="27" t="s">
        <v>74</v>
      </c>
      <c r="F50" s="6"/>
      <c r="G50" s="6"/>
      <c r="H50" s="6"/>
      <c r="I50" s="6"/>
      <c r="J50" s="6"/>
      <c r="K50" s="6"/>
      <c r="M50" s="37">
        <v>13816</v>
      </c>
      <c r="N50" s="37">
        <v>0</v>
      </c>
      <c r="O50" s="28">
        <f>N50-M50</f>
        <v>-13816</v>
      </c>
    </row>
    <row r="51" spans="2:15" s="24" customFormat="1" ht="18.75" customHeight="1">
      <c r="B51" s="5"/>
      <c r="C51" s="6"/>
      <c r="D51" s="6"/>
      <c r="E51" s="27" t="s">
        <v>64</v>
      </c>
      <c r="F51" s="6"/>
      <c r="G51" s="6"/>
      <c r="H51" s="6"/>
      <c r="I51" s="6"/>
      <c r="J51" s="6"/>
      <c r="K51" s="6"/>
      <c r="M51" s="37">
        <v>2631514</v>
      </c>
      <c r="N51" s="37">
        <v>2276497</v>
      </c>
      <c r="O51" s="28">
        <f t="shared" si="1"/>
        <v>-355017</v>
      </c>
    </row>
    <row r="52" spans="2:15" s="24" customFormat="1" ht="18.75" customHeight="1">
      <c r="B52" s="5"/>
      <c r="C52" s="6"/>
      <c r="D52" s="6"/>
      <c r="E52" s="27" t="s">
        <v>75</v>
      </c>
      <c r="F52" s="6"/>
      <c r="G52" s="6"/>
      <c r="H52" s="6"/>
      <c r="I52" s="6"/>
      <c r="J52" s="6"/>
      <c r="K52" s="6"/>
      <c r="M52" s="37">
        <v>1305136</v>
      </c>
      <c r="N52" s="37">
        <v>1613410</v>
      </c>
      <c r="O52" s="28">
        <f t="shared" si="1"/>
        <v>308274</v>
      </c>
    </row>
    <row r="53" spans="2:15" s="24" customFormat="1" ht="18.75" customHeight="1">
      <c r="B53" s="5"/>
      <c r="C53" s="6"/>
      <c r="D53" s="6"/>
      <c r="E53" s="27" t="s">
        <v>65</v>
      </c>
      <c r="F53" s="6"/>
      <c r="G53" s="6"/>
      <c r="H53" s="6"/>
      <c r="I53" s="6"/>
      <c r="J53" s="6"/>
      <c r="K53" s="6"/>
      <c r="M53" s="37">
        <v>132730</v>
      </c>
      <c r="N53" s="37">
        <v>0</v>
      </c>
      <c r="O53" s="28">
        <f t="shared" si="1"/>
        <v>-132730</v>
      </c>
    </row>
    <row r="54" spans="2:15" s="24" customFormat="1" ht="18.75" customHeight="1">
      <c r="B54" s="5"/>
      <c r="C54" s="6"/>
      <c r="D54" s="6"/>
      <c r="E54" s="27" t="s">
        <v>66</v>
      </c>
      <c r="F54" s="6"/>
      <c r="G54" s="6"/>
      <c r="H54" s="6"/>
      <c r="I54" s="6"/>
      <c r="J54" s="6"/>
      <c r="K54" s="6"/>
      <c r="M54" s="37">
        <v>11250</v>
      </c>
      <c r="N54" s="37">
        <v>1380</v>
      </c>
      <c r="O54" s="28">
        <f t="shared" si="1"/>
        <v>-9870</v>
      </c>
    </row>
    <row r="55" spans="2:15" s="24" customFormat="1" ht="18.75" customHeight="1">
      <c r="B55" s="5"/>
      <c r="C55" s="6"/>
      <c r="D55" s="6"/>
      <c r="E55" s="27" t="s">
        <v>67</v>
      </c>
      <c r="F55" s="6"/>
      <c r="G55" s="6"/>
      <c r="H55" s="6"/>
      <c r="I55" s="6"/>
      <c r="J55" s="6"/>
      <c r="K55" s="6"/>
      <c r="M55" s="37">
        <v>161616</v>
      </c>
      <c r="N55" s="37">
        <v>4000</v>
      </c>
      <c r="O55" s="28">
        <f t="shared" si="1"/>
        <v>-157616</v>
      </c>
    </row>
    <row r="56" spans="2:15" s="24" customFormat="1" ht="18.75" customHeight="1">
      <c r="B56" s="5"/>
      <c r="C56" s="6"/>
      <c r="D56" s="6"/>
      <c r="E56" s="27" t="s">
        <v>68</v>
      </c>
      <c r="F56" s="6"/>
      <c r="G56" s="6"/>
      <c r="H56" s="6"/>
      <c r="I56" s="6"/>
      <c r="J56" s="6"/>
      <c r="K56" s="6"/>
      <c r="M56" s="40">
        <v>114912</v>
      </c>
      <c r="N56" s="40">
        <v>65188</v>
      </c>
      <c r="O56" s="28">
        <f t="shared" si="1"/>
        <v>-49724</v>
      </c>
    </row>
    <row r="57" spans="2:15" s="24" customFormat="1" ht="18.75" customHeight="1">
      <c r="B57" s="5"/>
      <c r="C57" s="6"/>
      <c r="D57" s="6"/>
      <c r="E57" s="27" t="s">
        <v>69</v>
      </c>
      <c r="F57" s="6"/>
      <c r="G57" s="6"/>
      <c r="H57" s="6"/>
      <c r="I57" s="6"/>
      <c r="J57" s="6"/>
      <c r="K57" s="6"/>
      <c r="M57" s="40">
        <v>388245</v>
      </c>
      <c r="N57" s="40">
        <v>515596</v>
      </c>
      <c r="O57" s="28">
        <f t="shared" si="1"/>
        <v>127351</v>
      </c>
    </row>
    <row r="58" spans="2:15" s="24" customFormat="1" ht="18.75" customHeight="1">
      <c r="B58" s="5"/>
      <c r="C58" s="6"/>
      <c r="D58" s="6"/>
      <c r="E58" s="27" t="s">
        <v>73</v>
      </c>
      <c r="F58" s="6"/>
      <c r="G58" s="6"/>
      <c r="H58" s="6"/>
      <c r="I58" s="6"/>
      <c r="J58" s="6"/>
      <c r="K58" s="6"/>
      <c r="M58" s="40">
        <v>467630</v>
      </c>
      <c r="N58" s="40">
        <v>1728</v>
      </c>
      <c r="O58" s="28">
        <f t="shared" si="1"/>
        <v>-465902</v>
      </c>
    </row>
    <row r="59" spans="2:15" s="24" customFormat="1" ht="18.75" customHeight="1">
      <c r="B59" s="5"/>
      <c r="C59" s="6"/>
      <c r="D59" s="6"/>
      <c r="E59" s="27" t="s">
        <v>70</v>
      </c>
      <c r="F59" s="6"/>
      <c r="G59" s="6"/>
      <c r="H59" s="6"/>
      <c r="I59" s="6"/>
      <c r="J59" s="6"/>
      <c r="K59" s="6"/>
      <c r="M59" s="40">
        <v>770811</v>
      </c>
      <c r="N59" s="40">
        <v>334948</v>
      </c>
      <c r="O59" s="28">
        <f t="shared" si="1"/>
        <v>-435863</v>
      </c>
    </row>
    <row r="60" spans="2:15" s="24" customFormat="1" ht="18.75" customHeight="1">
      <c r="B60" s="5"/>
      <c r="C60" s="6"/>
      <c r="D60" s="6"/>
      <c r="E60" s="6"/>
      <c r="F60" s="6"/>
      <c r="G60" s="6" t="s">
        <v>7</v>
      </c>
      <c r="H60" s="6"/>
      <c r="I60" s="6"/>
      <c r="J60" s="6"/>
      <c r="K60" s="6"/>
      <c r="L60" s="27"/>
      <c r="M60" s="37">
        <f>SUM(M28:M59)</f>
        <v>63608462</v>
      </c>
      <c r="N60" s="37">
        <f>SUM(N28:N59)</f>
        <v>68217470</v>
      </c>
      <c r="O60" s="28">
        <f>N60-M60</f>
        <v>4609008</v>
      </c>
    </row>
    <row r="61" spans="2:15" s="24" customFormat="1" ht="18.75" customHeight="1">
      <c r="B61" s="5"/>
      <c r="C61" s="6"/>
      <c r="D61" s="6"/>
      <c r="E61" s="6" t="s">
        <v>5</v>
      </c>
      <c r="F61" s="6"/>
      <c r="G61" s="6"/>
      <c r="H61" s="6"/>
      <c r="I61" s="6"/>
      <c r="J61" s="6"/>
      <c r="K61" s="6"/>
      <c r="L61" s="27"/>
      <c r="M61" s="39"/>
      <c r="N61" s="39"/>
      <c r="O61" s="26"/>
    </row>
    <row r="62" spans="2:19" s="24" customFormat="1" ht="18.75" customHeight="1">
      <c r="B62" s="5"/>
      <c r="C62" s="6"/>
      <c r="D62" s="6"/>
      <c r="E62" s="6"/>
      <c r="F62" s="6" t="s">
        <v>6</v>
      </c>
      <c r="G62" s="6"/>
      <c r="H62" s="6"/>
      <c r="I62" s="6"/>
      <c r="J62" s="6"/>
      <c r="K62" s="6"/>
      <c r="L62" s="27"/>
      <c r="M62" s="37">
        <v>0</v>
      </c>
      <c r="N62" s="37">
        <v>0</v>
      </c>
      <c r="O62" s="28">
        <f>N62-M62</f>
        <v>0</v>
      </c>
      <c r="S62" s="36"/>
    </row>
    <row r="63" spans="2:15" s="24" customFormat="1" ht="18.75" customHeight="1">
      <c r="B63" s="5"/>
      <c r="C63" s="6"/>
      <c r="D63" s="6"/>
      <c r="E63" s="6"/>
      <c r="F63" s="6" t="s">
        <v>8</v>
      </c>
      <c r="G63" s="6"/>
      <c r="H63" s="6"/>
      <c r="I63" s="6"/>
      <c r="J63" s="6"/>
      <c r="K63" s="6"/>
      <c r="L63" s="27"/>
      <c r="M63" s="40">
        <v>0</v>
      </c>
      <c r="N63" s="40">
        <v>0</v>
      </c>
      <c r="O63" s="28">
        <f>N63-M63</f>
        <v>0</v>
      </c>
    </row>
    <row r="64" spans="2:15" s="24" customFormat="1" ht="18.75" customHeight="1" thickBot="1">
      <c r="B64" s="5"/>
      <c r="C64" s="6"/>
      <c r="D64" s="6"/>
      <c r="E64" s="6"/>
      <c r="F64" s="6"/>
      <c r="G64" s="6" t="s">
        <v>18</v>
      </c>
      <c r="H64" s="6"/>
      <c r="I64" s="6"/>
      <c r="J64" s="6"/>
      <c r="K64" s="6"/>
      <c r="L64" s="27"/>
      <c r="M64" s="40">
        <f>SUM(M62:M63)</f>
        <v>0</v>
      </c>
      <c r="N64" s="40">
        <v>0</v>
      </c>
      <c r="O64" s="28">
        <f>N64-M64</f>
        <v>0</v>
      </c>
    </row>
    <row r="65" spans="2:15" s="24" customFormat="1" ht="18.75" customHeight="1" thickBot="1">
      <c r="B65" s="8"/>
      <c r="C65" s="9"/>
      <c r="D65" s="9"/>
      <c r="E65" s="9"/>
      <c r="F65" s="9"/>
      <c r="G65" s="9"/>
      <c r="H65" s="9" t="s">
        <v>9</v>
      </c>
      <c r="I65" s="9"/>
      <c r="J65" s="9"/>
      <c r="K65" s="9"/>
      <c r="L65" s="30"/>
      <c r="M65" s="38">
        <f>M60+M64</f>
        <v>63608462</v>
      </c>
      <c r="N65" s="38">
        <f>N60+N64</f>
        <v>68217470</v>
      </c>
      <c r="O65" s="31">
        <f>N65-M65</f>
        <v>4609008</v>
      </c>
    </row>
    <row r="66" spans="2:15" s="24" customFormat="1" ht="18.75" customHeight="1">
      <c r="B66" s="5"/>
      <c r="C66" s="6"/>
      <c r="D66" s="6"/>
      <c r="E66" s="6"/>
      <c r="F66" s="6"/>
      <c r="G66" s="10"/>
      <c r="H66" s="6" t="s">
        <v>10</v>
      </c>
      <c r="I66" s="10"/>
      <c r="J66" s="6"/>
      <c r="K66" s="6"/>
      <c r="L66" s="27"/>
      <c r="M66" s="39">
        <f>M25-M65</f>
        <v>-1982307</v>
      </c>
      <c r="N66" s="39">
        <f>N25-N65</f>
        <v>-2594461</v>
      </c>
      <c r="O66" s="32">
        <f>N66-M66</f>
        <v>-612154</v>
      </c>
    </row>
    <row r="67" spans="2:15" s="24" customFormat="1" ht="18.75" customHeight="1">
      <c r="B67" s="5"/>
      <c r="C67" s="6" t="s">
        <v>11</v>
      </c>
      <c r="D67" s="6"/>
      <c r="E67" s="6"/>
      <c r="F67" s="6"/>
      <c r="G67" s="6"/>
      <c r="H67" s="6"/>
      <c r="I67" s="6"/>
      <c r="J67" s="6"/>
      <c r="K67" s="6"/>
      <c r="L67" s="27"/>
      <c r="M67" s="37"/>
      <c r="N67" s="37"/>
      <c r="O67" s="28"/>
    </row>
    <row r="68" spans="2:15" s="24" customFormat="1" ht="18.75" customHeight="1">
      <c r="B68" s="5"/>
      <c r="C68" s="6"/>
      <c r="D68" s="6" t="s">
        <v>12</v>
      </c>
      <c r="E68" s="6"/>
      <c r="F68" s="6"/>
      <c r="G68" s="6"/>
      <c r="H68" s="6"/>
      <c r="I68" s="6"/>
      <c r="J68" s="6"/>
      <c r="K68" s="6"/>
      <c r="L68" s="27"/>
      <c r="M68" s="37"/>
      <c r="N68" s="37"/>
      <c r="O68" s="28"/>
    </row>
    <row r="69" spans="2:15" s="24" customFormat="1" ht="18.75" customHeight="1">
      <c r="B69" s="5"/>
      <c r="C69" s="6"/>
      <c r="D69" s="6"/>
      <c r="E69" s="6" t="s">
        <v>41</v>
      </c>
      <c r="F69" s="6"/>
      <c r="G69" s="6"/>
      <c r="H69" s="6"/>
      <c r="I69" s="6"/>
      <c r="J69" s="6"/>
      <c r="K69" s="6"/>
      <c r="L69" s="27"/>
      <c r="M69" s="40">
        <v>423746</v>
      </c>
      <c r="N69" s="40">
        <v>395286</v>
      </c>
      <c r="O69" s="29">
        <f>N69-M69</f>
        <v>-28460</v>
      </c>
    </row>
    <row r="70" spans="2:15" s="24" customFormat="1" ht="18.75" customHeight="1" thickBot="1">
      <c r="B70" s="5"/>
      <c r="C70" s="6"/>
      <c r="D70" s="6"/>
      <c r="E70" s="6" t="s">
        <v>15</v>
      </c>
      <c r="F70" s="6"/>
      <c r="G70" s="6"/>
      <c r="H70" s="6"/>
      <c r="I70" s="6"/>
      <c r="J70" s="6"/>
      <c r="K70" s="6"/>
      <c r="L70" s="27"/>
      <c r="M70" s="41">
        <v>0</v>
      </c>
      <c r="N70" s="41">
        <v>0</v>
      </c>
      <c r="O70" s="33">
        <f>N70-M70</f>
        <v>0</v>
      </c>
    </row>
    <row r="71" spans="2:15" s="24" customFormat="1" ht="18.75" customHeight="1" thickBot="1">
      <c r="B71" s="8"/>
      <c r="C71" s="9"/>
      <c r="D71" s="9"/>
      <c r="E71" s="9"/>
      <c r="F71" s="9"/>
      <c r="G71" s="9"/>
      <c r="H71" s="9" t="s">
        <v>13</v>
      </c>
      <c r="I71" s="9"/>
      <c r="J71" s="9"/>
      <c r="K71" s="9"/>
      <c r="L71" s="30"/>
      <c r="M71" s="38">
        <f>SUM(M69:M70)</f>
        <v>423746</v>
      </c>
      <c r="N71" s="38">
        <f>SUM(N69:N70)</f>
        <v>395286</v>
      </c>
      <c r="O71" s="33">
        <f>N71-M71</f>
        <v>-28460</v>
      </c>
    </row>
    <row r="72" spans="2:15" s="24" customFormat="1" ht="18.75" customHeight="1">
      <c r="B72" s="5"/>
      <c r="C72" s="6"/>
      <c r="D72" s="6" t="s">
        <v>16</v>
      </c>
      <c r="E72" s="6"/>
      <c r="F72" s="6"/>
      <c r="G72" s="6"/>
      <c r="H72" s="6"/>
      <c r="I72" s="6"/>
      <c r="J72" s="6"/>
      <c r="K72" s="6"/>
      <c r="L72" s="27"/>
      <c r="M72" s="39"/>
      <c r="N72" s="39"/>
      <c r="O72" s="26"/>
    </row>
    <row r="73" spans="2:15" s="24" customFormat="1" ht="18.75" customHeight="1">
      <c r="B73" s="5"/>
      <c r="C73" s="6"/>
      <c r="D73" s="6"/>
      <c r="E73" s="6" t="s">
        <v>31</v>
      </c>
      <c r="F73" s="6"/>
      <c r="G73" s="6"/>
      <c r="H73" s="6"/>
      <c r="I73" s="6"/>
      <c r="J73" s="6"/>
      <c r="K73" s="6"/>
      <c r="L73" s="27"/>
      <c r="M73" s="40">
        <v>0</v>
      </c>
      <c r="N73" s="40">
        <v>0</v>
      </c>
      <c r="O73" s="29">
        <f aca="true" t="shared" si="2" ref="O73:O79">N73-M73</f>
        <v>0</v>
      </c>
    </row>
    <row r="74" spans="2:15" s="24" customFormat="1" ht="18.75" customHeight="1" thickBot="1">
      <c r="B74" s="13"/>
      <c r="C74" s="14"/>
      <c r="D74" s="14"/>
      <c r="E74" s="6" t="s">
        <v>32</v>
      </c>
      <c r="F74" s="14"/>
      <c r="G74" s="14"/>
      <c r="H74" s="14"/>
      <c r="I74" s="14"/>
      <c r="J74" s="14"/>
      <c r="K74" s="14"/>
      <c r="L74" s="34"/>
      <c r="M74" s="41">
        <v>0</v>
      </c>
      <c r="N74" s="41">
        <v>0</v>
      </c>
      <c r="O74" s="29">
        <f t="shared" si="2"/>
        <v>0</v>
      </c>
    </row>
    <row r="75" spans="2:15" s="24" customFormat="1" ht="18.75" customHeight="1" thickBot="1">
      <c r="B75" s="8"/>
      <c r="C75" s="9"/>
      <c r="D75" s="9"/>
      <c r="E75" s="9"/>
      <c r="F75" s="9"/>
      <c r="G75" s="9"/>
      <c r="H75" s="9" t="s">
        <v>17</v>
      </c>
      <c r="I75" s="9"/>
      <c r="J75" s="9"/>
      <c r="K75" s="9"/>
      <c r="L75" s="30"/>
      <c r="M75" s="38">
        <f>SUM(M73:M74)</f>
        <v>0</v>
      </c>
      <c r="N75" s="38">
        <f>SUM(N73:N74)</f>
        <v>0</v>
      </c>
      <c r="O75" s="31">
        <f t="shared" si="2"/>
        <v>0</v>
      </c>
    </row>
    <row r="76" spans="2:15" s="24" customFormat="1" ht="18.75" customHeight="1">
      <c r="B76" s="5"/>
      <c r="C76" s="6"/>
      <c r="D76" s="6"/>
      <c r="E76" s="6"/>
      <c r="F76" s="6"/>
      <c r="G76" s="10"/>
      <c r="H76" s="6" t="s">
        <v>19</v>
      </c>
      <c r="I76" s="6"/>
      <c r="J76" s="6"/>
      <c r="K76" s="6"/>
      <c r="L76" s="27"/>
      <c r="M76" s="39">
        <f>M71-M75</f>
        <v>423746</v>
      </c>
      <c r="N76" s="39">
        <f>N71-N75</f>
        <v>395286</v>
      </c>
      <c r="O76" s="35">
        <f t="shared" si="2"/>
        <v>-28460</v>
      </c>
    </row>
    <row r="77" spans="2:15" s="24" customFormat="1" ht="18.75" customHeight="1">
      <c r="B77" s="5"/>
      <c r="C77" s="6"/>
      <c r="D77" s="6"/>
      <c r="E77" s="6"/>
      <c r="F77" s="6"/>
      <c r="G77" s="10"/>
      <c r="H77" s="6" t="s">
        <v>36</v>
      </c>
      <c r="I77" s="6"/>
      <c r="J77" s="6"/>
      <c r="K77" s="6"/>
      <c r="L77" s="27"/>
      <c r="M77" s="39">
        <v>10504</v>
      </c>
      <c r="N77" s="39">
        <v>672336</v>
      </c>
      <c r="O77" s="28">
        <f>N77-M77</f>
        <v>661832</v>
      </c>
    </row>
    <row r="78" spans="2:15" s="24" customFormat="1" ht="18.75" customHeight="1">
      <c r="B78" s="5"/>
      <c r="C78" s="6"/>
      <c r="D78" s="6"/>
      <c r="E78" s="6"/>
      <c r="F78" s="6"/>
      <c r="G78" s="10"/>
      <c r="H78" s="6" t="s">
        <v>77</v>
      </c>
      <c r="I78" s="6"/>
      <c r="J78" s="6"/>
      <c r="K78" s="6"/>
      <c r="L78" s="27"/>
      <c r="M78" s="37">
        <f>M66+M76+M77</f>
        <v>-1548057</v>
      </c>
      <c r="N78" s="37">
        <f>N66+N76+N77</f>
        <v>-1526839</v>
      </c>
      <c r="O78" s="29">
        <f t="shared" si="2"/>
        <v>21218</v>
      </c>
    </row>
    <row r="79" spans="2:15" s="24" customFormat="1" ht="18.75" customHeight="1">
      <c r="B79" s="5"/>
      <c r="C79" s="6"/>
      <c r="D79" s="6"/>
      <c r="E79" s="6"/>
      <c r="F79" s="6"/>
      <c r="G79" s="10"/>
      <c r="H79" s="6" t="s">
        <v>78</v>
      </c>
      <c r="I79" s="6"/>
      <c r="J79" s="6"/>
      <c r="K79" s="6"/>
      <c r="L79" s="27"/>
      <c r="M79" s="37">
        <v>66614505</v>
      </c>
      <c r="N79" s="37">
        <f>M81</f>
        <v>65066448</v>
      </c>
      <c r="O79" s="29">
        <f t="shared" si="2"/>
        <v>-1548057</v>
      </c>
    </row>
    <row r="80" spans="2:15" s="24" customFormat="1" ht="18.75" customHeight="1" thickBot="1">
      <c r="B80" s="5"/>
      <c r="C80" s="6"/>
      <c r="D80" s="6"/>
      <c r="E80" s="6"/>
      <c r="F80" s="6"/>
      <c r="G80" s="10"/>
      <c r="H80" s="6" t="s">
        <v>79</v>
      </c>
      <c r="I80" s="6"/>
      <c r="J80" s="6"/>
      <c r="K80" s="6"/>
      <c r="L80" s="27"/>
      <c r="M80" s="41">
        <f>M78+M79</f>
        <v>65066448</v>
      </c>
      <c r="N80" s="41">
        <f>N78+N79</f>
        <v>63539609</v>
      </c>
      <c r="O80" s="28">
        <f>N80-M80</f>
        <v>-1526839</v>
      </c>
    </row>
    <row r="81" spans="2:15" s="24" customFormat="1" ht="18.75" customHeight="1" thickBot="1">
      <c r="B81" s="8" t="s">
        <v>26</v>
      </c>
      <c r="C81" s="9"/>
      <c r="D81" s="9"/>
      <c r="E81" s="9"/>
      <c r="F81" s="9"/>
      <c r="G81" s="9"/>
      <c r="H81" s="9"/>
      <c r="I81" s="9"/>
      <c r="J81" s="9"/>
      <c r="K81" s="9"/>
      <c r="L81" s="30"/>
      <c r="M81" s="41">
        <f>M80</f>
        <v>65066448</v>
      </c>
      <c r="N81" s="41">
        <f>N80</f>
        <v>63539609</v>
      </c>
      <c r="O81" s="31">
        <f>N81-M81</f>
        <v>-1526839</v>
      </c>
    </row>
    <row r="82" spans="13:14" s="24" customFormat="1" ht="13.5" customHeight="1">
      <c r="M82" s="42"/>
      <c r="N82" s="42"/>
    </row>
    <row r="83" spans="13:14" s="24" customFormat="1" ht="13.5" customHeight="1">
      <c r="M83" s="42"/>
      <c r="N83" s="42"/>
    </row>
    <row r="84" spans="13:14" s="24" customFormat="1" ht="13.5" customHeight="1">
      <c r="M84" s="42"/>
      <c r="N84" s="42"/>
    </row>
    <row r="85" spans="13:14" s="24" customFormat="1" ht="13.5" customHeight="1">
      <c r="M85" s="42"/>
      <c r="N85" s="42"/>
    </row>
    <row r="86" spans="13:14" s="24" customFormat="1" ht="13.5" customHeight="1">
      <c r="M86" s="42"/>
      <c r="N86" s="42"/>
    </row>
    <row r="87" spans="13:14" s="24" customFormat="1" ht="13.5" customHeight="1">
      <c r="M87" s="42"/>
      <c r="N87" s="42"/>
    </row>
    <row r="88" spans="13:14" s="24" customFormat="1" ht="13.5" customHeight="1">
      <c r="M88" s="42"/>
      <c r="N88" s="42"/>
    </row>
    <row r="89" spans="13:14" s="24" customFormat="1" ht="13.5" customHeight="1">
      <c r="M89" s="42"/>
      <c r="N89" s="42"/>
    </row>
    <row r="90" spans="13:14" s="24" customFormat="1" ht="13.5" customHeight="1">
      <c r="M90" s="42"/>
      <c r="N90" s="42"/>
    </row>
    <row r="91" spans="13:14" s="24" customFormat="1" ht="13.5" customHeight="1">
      <c r="M91" s="42"/>
      <c r="N91" s="42"/>
    </row>
    <row r="92" spans="13:14" s="24" customFormat="1" ht="13.5" customHeight="1">
      <c r="M92" s="42"/>
      <c r="N92" s="42"/>
    </row>
    <row r="93" spans="13:14" s="24" customFormat="1" ht="13.5" customHeight="1">
      <c r="M93" s="42"/>
      <c r="N93" s="42"/>
    </row>
    <row r="94" spans="13:14" s="24" customFormat="1" ht="13.5" customHeight="1">
      <c r="M94" s="42"/>
      <c r="N94" s="42"/>
    </row>
    <row r="95" spans="13:14" s="24" customFormat="1" ht="13.5" customHeight="1">
      <c r="M95" s="42"/>
      <c r="N95" s="42"/>
    </row>
    <row r="96" spans="13:14" s="24" customFormat="1" ht="13.5" customHeight="1">
      <c r="M96" s="42"/>
      <c r="N96" s="42"/>
    </row>
    <row r="97" spans="13:14" s="24" customFormat="1" ht="13.5" customHeight="1">
      <c r="M97" s="42"/>
      <c r="N97" s="42"/>
    </row>
    <row r="98" spans="13:14" s="24" customFormat="1" ht="13.5" customHeight="1">
      <c r="M98" s="42"/>
      <c r="N98" s="42"/>
    </row>
    <row r="99" spans="13:14" s="24" customFormat="1" ht="13.5" customHeight="1">
      <c r="M99" s="42"/>
      <c r="N99" s="42"/>
    </row>
    <row r="100" spans="13:14" s="24" customFormat="1" ht="13.5" customHeight="1">
      <c r="M100" s="42"/>
      <c r="N100" s="42"/>
    </row>
    <row r="101" spans="13:14" s="24" customFormat="1" ht="13.5" customHeight="1">
      <c r="M101" s="42"/>
      <c r="N101" s="42"/>
    </row>
    <row r="102" spans="13:14" s="24" customFormat="1" ht="13.5" customHeight="1">
      <c r="M102" s="42"/>
      <c r="N102" s="42"/>
    </row>
    <row r="103" spans="13:14" s="24" customFormat="1" ht="13.5" customHeight="1">
      <c r="M103" s="42"/>
      <c r="N103" s="42"/>
    </row>
    <row r="104" spans="13:14" s="24" customFormat="1" ht="13.5" customHeight="1">
      <c r="M104" s="42"/>
      <c r="N104" s="42"/>
    </row>
    <row r="105" spans="13:14" s="24" customFormat="1" ht="13.5" customHeight="1">
      <c r="M105" s="42"/>
      <c r="N105" s="42"/>
    </row>
    <row r="106" spans="13:14" s="24" customFormat="1" ht="13.5" customHeight="1">
      <c r="M106" s="42"/>
      <c r="N106" s="42"/>
    </row>
    <row r="107" spans="13:14" s="24" customFormat="1" ht="13.5" customHeight="1">
      <c r="M107" s="42"/>
      <c r="N107" s="42"/>
    </row>
    <row r="108" spans="13:14" s="24" customFormat="1" ht="13.5" customHeight="1">
      <c r="M108" s="42"/>
      <c r="N108" s="42"/>
    </row>
    <row r="109" spans="13:14" s="24" customFormat="1" ht="13.5" customHeight="1">
      <c r="M109" s="42"/>
      <c r="N109" s="42"/>
    </row>
    <row r="110" spans="13:14" s="24" customFormat="1" ht="13.5" customHeight="1">
      <c r="M110" s="42"/>
      <c r="N110" s="42"/>
    </row>
    <row r="111" spans="13:14" s="24" customFormat="1" ht="13.5" customHeight="1">
      <c r="M111" s="42"/>
      <c r="N111" s="42"/>
    </row>
    <row r="112" spans="13:14" s="24" customFormat="1" ht="13.5" customHeight="1">
      <c r="M112" s="42"/>
      <c r="N112" s="42"/>
    </row>
    <row r="113" spans="13:14" s="24" customFormat="1" ht="13.5" customHeight="1">
      <c r="M113" s="42"/>
      <c r="N113" s="42"/>
    </row>
    <row r="114" spans="13:14" s="24" customFormat="1" ht="13.5" customHeight="1">
      <c r="M114" s="42"/>
      <c r="N114" s="42"/>
    </row>
    <row r="115" spans="13:14" s="24" customFormat="1" ht="13.5" customHeight="1">
      <c r="M115" s="42"/>
      <c r="N115" s="42"/>
    </row>
    <row r="116" spans="13:14" s="24" customFormat="1" ht="13.5" customHeight="1">
      <c r="M116" s="42"/>
      <c r="N116" s="42"/>
    </row>
    <row r="117" spans="13:14" s="24" customFormat="1" ht="13.5" customHeight="1">
      <c r="M117" s="42"/>
      <c r="N117" s="42"/>
    </row>
    <row r="118" spans="13:14" s="24" customFormat="1" ht="13.5" customHeight="1">
      <c r="M118" s="42"/>
      <c r="N118" s="42"/>
    </row>
    <row r="119" spans="13:14" s="24" customFormat="1" ht="13.5" customHeight="1">
      <c r="M119" s="42"/>
      <c r="N119" s="42"/>
    </row>
    <row r="120" spans="13:14" s="24" customFormat="1" ht="13.5" customHeight="1">
      <c r="M120" s="42"/>
      <c r="N120" s="42"/>
    </row>
    <row r="121" spans="13:14" s="24" customFormat="1" ht="13.5" customHeight="1">
      <c r="M121" s="42"/>
      <c r="N121" s="42"/>
    </row>
    <row r="122" spans="13:14" s="24" customFormat="1" ht="13.5" customHeight="1">
      <c r="M122" s="42"/>
      <c r="N122" s="42"/>
    </row>
    <row r="123" spans="13:14" s="24" customFormat="1" ht="13.5" customHeight="1">
      <c r="M123" s="42"/>
      <c r="N123" s="42"/>
    </row>
    <row r="124" spans="13:14" s="24" customFormat="1" ht="13.5" customHeight="1">
      <c r="M124" s="42"/>
      <c r="N124" s="42"/>
    </row>
    <row r="125" spans="13:14" s="24" customFormat="1" ht="13.5" customHeight="1">
      <c r="M125" s="42"/>
      <c r="N125" s="42"/>
    </row>
    <row r="126" spans="13:14" s="24" customFormat="1" ht="13.5" customHeight="1">
      <c r="M126" s="42"/>
      <c r="N126" s="42"/>
    </row>
    <row r="127" spans="13:14" s="24" customFormat="1" ht="13.5" customHeight="1">
      <c r="M127" s="42"/>
      <c r="N127" s="42"/>
    </row>
    <row r="128" spans="13:14" s="24" customFormat="1" ht="13.5" customHeight="1">
      <c r="M128" s="42"/>
      <c r="N128" s="42"/>
    </row>
    <row r="129" spans="13:14" s="24" customFormat="1" ht="13.5" customHeight="1">
      <c r="M129" s="42"/>
      <c r="N129" s="42"/>
    </row>
    <row r="130" spans="13:14" s="24" customFormat="1" ht="13.5" customHeight="1">
      <c r="M130" s="42"/>
      <c r="N130" s="42"/>
    </row>
    <row r="131" spans="13:14" s="24" customFormat="1" ht="13.5" customHeight="1">
      <c r="M131" s="42"/>
      <c r="N131" s="42"/>
    </row>
    <row r="132" spans="13:14" s="24" customFormat="1" ht="13.5" customHeight="1">
      <c r="M132" s="42"/>
      <c r="N132" s="42"/>
    </row>
    <row r="133" spans="13:14" s="24" customFormat="1" ht="13.5" customHeight="1">
      <c r="M133" s="42"/>
      <c r="N133" s="42"/>
    </row>
    <row r="134" spans="13:14" s="24" customFormat="1" ht="13.5" customHeight="1">
      <c r="M134" s="42"/>
      <c r="N134" s="42"/>
    </row>
    <row r="135" spans="13:14" s="24" customFormat="1" ht="13.5" customHeight="1">
      <c r="M135" s="42"/>
      <c r="N135" s="42"/>
    </row>
    <row r="136" spans="13:14" s="24" customFormat="1" ht="13.5" customHeight="1">
      <c r="M136" s="42"/>
      <c r="N136" s="42"/>
    </row>
    <row r="137" spans="13:14" s="24" customFormat="1" ht="13.5" customHeight="1">
      <c r="M137" s="42"/>
      <c r="N137" s="42"/>
    </row>
    <row r="138" spans="13:14" s="24" customFormat="1" ht="13.5" customHeight="1">
      <c r="M138" s="42"/>
      <c r="N138" s="42"/>
    </row>
    <row r="139" spans="13:14" s="24" customFormat="1" ht="13.5" customHeight="1">
      <c r="M139" s="42"/>
      <c r="N139" s="42"/>
    </row>
    <row r="140" spans="13:14" s="24" customFormat="1" ht="13.5" customHeight="1">
      <c r="M140" s="42"/>
      <c r="N140" s="42"/>
    </row>
    <row r="141" spans="13:14" s="24" customFormat="1" ht="13.5" customHeight="1">
      <c r="M141" s="42"/>
      <c r="N141" s="42"/>
    </row>
    <row r="142" spans="13:14" s="24" customFormat="1" ht="13.5" customHeight="1">
      <c r="M142" s="42"/>
      <c r="N142" s="42"/>
    </row>
    <row r="143" spans="13:14" s="24" customFormat="1" ht="13.5" customHeight="1">
      <c r="M143" s="42"/>
      <c r="N143" s="42"/>
    </row>
    <row r="144" spans="13:14" s="24" customFormat="1" ht="13.5" customHeight="1">
      <c r="M144" s="42"/>
      <c r="N144" s="42"/>
    </row>
    <row r="145" spans="13:14" s="24" customFormat="1" ht="13.5" customHeight="1">
      <c r="M145" s="42"/>
      <c r="N145" s="42"/>
    </row>
    <row r="146" spans="13:14" s="24" customFormat="1" ht="13.5" customHeight="1">
      <c r="M146" s="42"/>
      <c r="N146" s="42"/>
    </row>
    <row r="147" spans="13:14" s="24" customFormat="1" ht="13.5" customHeight="1">
      <c r="M147" s="42"/>
      <c r="N147" s="42"/>
    </row>
    <row r="148" spans="13:14" s="24" customFormat="1" ht="13.5" customHeight="1">
      <c r="M148" s="42"/>
      <c r="N148" s="42"/>
    </row>
    <row r="149" spans="13:14" s="24" customFormat="1" ht="13.5" customHeight="1">
      <c r="M149" s="42"/>
      <c r="N149" s="42"/>
    </row>
    <row r="150" spans="13:14" s="24" customFormat="1" ht="13.5" customHeight="1">
      <c r="M150" s="42"/>
      <c r="N150" s="42"/>
    </row>
    <row r="151" spans="13:14" s="24" customFormat="1" ht="13.5" customHeight="1">
      <c r="M151" s="42"/>
      <c r="N151" s="42"/>
    </row>
    <row r="152" spans="13:14" s="24" customFormat="1" ht="13.5" customHeight="1">
      <c r="M152" s="42"/>
      <c r="N152" s="42"/>
    </row>
    <row r="153" spans="13:14" s="24" customFormat="1" ht="13.5" customHeight="1">
      <c r="M153" s="42"/>
      <c r="N153" s="42"/>
    </row>
    <row r="154" spans="13:14" s="24" customFormat="1" ht="13.5" customHeight="1">
      <c r="M154" s="42"/>
      <c r="N154" s="42"/>
    </row>
    <row r="155" spans="13:14" s="24" customFormat="1" ht="13.5" customHeight="1">
      <c r="M155" s="42"/>
      <c r="N155" s="42"/>
    </row>
    <row r="156" spans="13:14" s="24" customFormat="1" ht="13.5" customHeight="1">
      <c r="M156" s="42"/>
      <c r="N156" s="42"/>
    </row>
    <row r="157" spans="13:14" s="24" customFormat="1" ht="13.5" customHeight="1">
      <c r="M157" s="42"/>
      <c r="N157" s="42"/>
    </row>
    <row r="158" spans="13:14" s="24" customFormat="1" ht="13.5" customHeight="1">
      <c r="M158" s="42"/>
      <c r="N158" s="42"/>
    </row>
    <row r="159" spans="13:14" s="24" customFormat="1" ht="13.5" customHeight="1">
      <c r="M159" s="42"/>
      <c r="N159" s="42"/>
    </row>
    <row r="160" spans="13:14" s="24" customFormat="1" ht="13.5" customHeight="1">
      <c r="M160" s="42"/>
      <c r="N160" s="42"/>
    </row>
    <row r="161" spans="13:14" s="24" customFormat="1" ht="13.5" customHeight="1">
      <c r="M161" s="42"/>
      <c r="N161" s="42"/>
    </row>
    <row r="162" spans="13:14" s="24" customFormat="1" ht="13.5" customHeight="1">
      <c r="M162" s="42"/>
      <c r="N162" s="42"/>
    </row>
    <row r="163" spans="13:14" s="24" customFormat="1" ht="13.5" customHeight="1">
      <c r="M163" s="42"/>
      <c r="N163" s="42"/>
    </row>
    <row r="164" s="24" customFormat="1" ht="13.5" customHeight="1"/>
    <row r="165" s="24" customFormat="1" ht="13.5" customHeight="1"/>
    <row r="166" s="24" customFormat="1" ht="13.5" customHeight="1"/>
    <row r="167" s="24" customFormat="1" ht="13.5" customHeight="1"/>
    <row r="168" s="24" customFormat="1" ht="13.5" customHeight="1"/>
    <row r="169" s="24" customFormat="1" ht="13.5" customHeight="1"/>
    <row r="170" s="24" customFormat="1" ht="13.5" customHeight="1"/>
    <row r="171" s="24" customFormat="1" ht="13.5" customHeight="1"/>
    <row r="172" s="24" customFormat="1" ht="13.5" customHeight="1"/>
    <row r="173" s="24" customFormat="1" ht="13.5" customHeight="1"/>
    <row r="174" s="24" customFormat="1" ht="13.5" customHeight="1"/>
    <row r="175" s="24" customFormat="1" ht="13.5" customHeight="1"/>
    <row r="176" s="24" customFormat="1" ht="13.5" customHeight="1"/>
    <row r="177" s="24" customFormat="1" ht="13.5" customHeight="1"/>
    <row r="178" s="24" customFormat="1" ht="13.5" customHeight="1"/>
    <row r="179" s="24" customFormat="1" ht="13.5" customHeight="1"/>
    <row r="180" s="24" customFormat="1" ht="13.5" customHeight="1"/>
    <row r="181" s="24" customFormat="1" ht="13.5" customHeight="1"/>
    <row r="182" s="24" customFormat="1" ht="13.5" customHeight="1"/>
    <row r="183" s="24" customFormat="1" ht="13.5" customHeight="1"/>
    <row r="184" s="24" customFormat="1" ht="13.5" customHeight="1"/>
    <row r="185" s="24" customFormat="1" ht="13.5" customHeight="1"/>
    <row r="186" s="24" customFormat="1" ht="13.5" customHeight="1"/>
    <row r="187" s="24" customFormat="1" ht="13.5" customHeight="1"/>
    <row r="188" s="24" customFormat="1" ht="13.5" customHeight="1"/>
    <row r="189" s="24" customFormat="1" ht="13.5" customHeight="1"/>
    <row r="190" s="24" customFormat="1" ht="13.5" customHeight="1"/>
    <row r="191" s="24" customFormat="1" ht="13.5" customHeight="1"/>
    <row r="192" s="24" customFormat="1" ht="13.5" customHeight="1"/>
    <row r="193" s="24" customFormat="1" ht="13.5" customHeight="1"/>
    <row r="194" s="24" customFormat="1" ht="13.5" customHeight="1"/>
    <row r="195" s="24" customFormat="1" ht="13.5" customHeight="1"/>
    <row r="196" s="24" customFormat="1" ht="13.5" customHeight="1"/>
    <row r="197" s="24" customFormat="1" ht="13.5" customHeight="1"/>
    <row r="198" s="24" customFormat="1" ht="13.5" customHeight="1"/>
    <row r="199" s="24" customFormat="1" ht="13.5" customHeight="1"/>
    <row r="200" s="24" customFormat="1" ht="13.5" customHeight="1"/>
    <row r="201" s="24" customFormat="1" ht="13.5" customHeight="1"/>
    <row r="202" s="24" customFormat="1" ht="13.5" customHeight="1"/>
    <row r="203" s="24" customFormat="1" ht="13.5" customHeight="1"/>
    <row r="204" s="24" customFormat="1" ht="13.5" customHeight="1"/>
    <row r="205" s="24" customFormat="1" ht="13.5" customHeight="1"/>
    <row r="206" s="24" customFormat="1" ht="13.5" customHeight="1"/>
    <row r="207" s="24" customFormat="1" ht="13.5" customHeight="1"/>
    <row r="208" s="24" customFormat="1" ht="13.5" customHeight="1"/>
    <row r="209" s="24" customFormat="1" ht="13.5" customHeight="1"/>
    <row r="210" s="24" customFormat="1" ht="13.5" customHeight="1"/>
    <row r="211" s="24" customFormat="1" ht="13.5" customHeight="1"/>
    <row r="212" s="24" customFormat="1" ht="13.5" customHeight="1"/>
    <row r="213" s="24" customFormat="1" ht="13.5" customHeight="1"/>
    <row r="214" s="24" customFormat="1" ht="13.5" customHeight="1"/>
    <row r="215" s="24" customFormat="1" ht="13.5" customHeight="1"/>
    <row r="216" s="24" customFormat="1" ht="13.5" customHeight="1"/>
    <row r="217" s="24" customFormat="1" ht="13.5" customHeight="1"/>
    <row r="218" s="24" customFormat="1" ht="13.5" customHeight="1"/>
    <row r="219" s="24" customFormat="1" ht="13.5" customHeight="1"/>
    <row r="220" s="24" customFormat="1" ht="13.5" customHeight="1"/>
    <row r="221" s="24" customFormat="1" ht="13.5" customHeight="1"/>
    <row r="222" s="24" customFormat="1" ht="13.5" customHeight="1"/>
    <row r="223" s="24" customFormat="1" ht="13.5" customHeight="1"/>
    <row r="224" s="24" customFormat="1" ht="13.5" customHeight="1"/>
    <row r="225" s="24" customFormat="1" ht="13.5" customHeight="1"/>
    <row r="226" s="24" customFormat="1" ht="13.5" customHeight="1"/>
    <row r="227" s="24" customFormat="1" ht="13.5" customHeight="1"/>
    <row r="228" s="24" customFormat="1" ht="13.5" customHeight="1"/>
    <row r="229" s="24" customFormat="1" ht="13.5" customHeight="1"/>
    <row r="230" s="24" customFormat="1" ht="13.5" customHeight="1"/>
    <row r="231" s="24" customFormat="1" ht="13.5" customHeight="1"/>
    <row r="232" s="24" customFormat="1" ht="13.5" customHeight="1"/>
    <row r="233" s="24" customFormat="1" ht="13.5" customHeight="1"/>
    <row r="234" s="24" customFormat="1" ht="13.5" customHeight="1"/>
    <row r="235" s="24" customFormat="1" ht="13.5" customHeight="1"/>
    <row r="236" s="24" customFormat="1" ht="13.5" customHeight="1"/>
    <row r="237" s="24" customFormat="1" ht="13.5" customHeight="1"/>
    <row r="238" s="24" customFormat="1" ht="13.5" customHeight="1"/>
    <row r="239" s="24" customFormat="1" ht="13.5" customHeight="1"/>
    <row r="240" s="24" customFormat="1" ht="13.5" customHeight="1"/>
    <row r="241" s="24" customFormat="1" ht="13.5" customHeight="1"/>
    <row r="242" s="24" customFormat="1" ht="13.5" customHeight="1"/>
    <row r="243" s="24" customFormat="1" ht="13.5" customHeight="1"/>
    <row r="244" s="24" customFormat="1" ht="13.5" customHeight="1"/>
    <row r="245" s="24" customFormat="1" ht="13.5" customHeight="1"/>
    <row r="246" s="24" customFormat="1" ht="13.5" customHeight="1"/>
    <row r="247" s="24" customFormat="1" ht="13.5" customHeight="1"/>
    <row r="248" s="24" customFormat="1" ht="13.5" customHeight="1"/>
    <row r="249" s="24" customFormat="1" ht="13.5" customHeight="1"/>
    <row r="250" s="24" customFormat="1" ht="13.5" customHeight="1"/>
    <row r="251" s="24" customFormat="1" ht="13.5" customHeight="1"/>
    <row r="252" s="24" customFormat="1" ht="13.5" customHeight="1"/>
    <row r="253" s="24" customFormat="1" ht="13.5" customHeight="1"/>
    <row r="254" s="24" customFormat="1" ht="13.5" customHeight="1"/>
    <row r="255" s="24" customFormat="1" ht="13.5" customHeight="1"/>
    <row r="256" s="24" customFormat="1" ht="13.5" customHeight="1"/>
    <row r="257" s="24" customFormat="1" ht="13.5" customHeight="1"/>
    <row r="258" s="24" customFormat="1" ht="13.5" customHeight="1"/>
    <row r="259" s="24" customFormat="1" ht="13.5" customHeight="1"/>
  </sheetData>
  <sheetProtection sheet="1"/>
  <mergeCells count="1">
    <mergeCell ref="B11:L11"/>
  </mergeCells>
  <printOptions horizontalCentered="1"/>
  <pageMargins left="0.5905511811023623" right="0.5905511811023623" top="1.1811023622047245" bottom="0.7874015748031497" header="0.1968503937007874" footer="0.31496062992125984"/>
  <pageSetup horizontalDpi="600" verticalDpi="600" orientation="portrait" paperSize="9" scale="96" r:id="rId1"/>
  <headerFooter differentOddEven="1">
    <oddHeader>&amp;L&amp;18 &amp;C&amp;18
&amp;16 2020（令和２）年度　各会計正味財産増減計算書&amp;18
&amp;12（自２０２０年４月１日　至２０２１年３月３１日）</oddHeader>
  </headerFooter>
  <rowBreaks count="1" manualBreakCount="1">
    <brk id="42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B3" sqref="B3"/>
    </sheetView>
  </sheetViews>
  <sheetFormatPr defaultColWidth="9.00390625" defaultRowHeight="15"/>
  <cols>
    <col min="1" max="1" width="8.421875" style="44" customWidth="1"/>
    <col min="2" max="11" width="2.00390625" style="44" customWidth="1"/>
    <col min="12" max="12" width="21.00390625" style="44" customWidth="1"/>
    <col min="13" max="15" width="16.8515625" style="44" customWidth="1"/>
    <col min="16" max="16" width="13.7109375" style="44" customWidth="1"/>
    <col min="17" max="16384" width="9.00390625" style="44" customWidth="1"/>
  </cols>
  <sheetData>
    <row r="1" spans="1:15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6" ht="18" customHeight="1">
      <c r="A3" s="45"/>
      <c r="B3" s="76" t="s">
        <v>111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52"/>
      <c r="N3" s="52"/>
      <c r="O3" s="52"/>
      <c r="P3" s="55"/>
    </row>
    <row r="4" spans="1:16" s="51" customFormat="1" ht="18" customHeight="1">
      <c r="A4" s="48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52"/>
      <c r="N4" s="52"/>
      <c r="O4" s="52"/>
      <c r="P4" s="55"/>
    </row>
    <row r="5" spans="1:16" s="51" customFormat="1" ht="18" customHeight="1">
      <c r="A5" s="48"/>
      <c r="B5" s="52"/>
      <c r="C5" s="52"/>
      <c r="D5" s="52"/>
      <c r="E5" s="52"/>
      <c r="F5" s="52"/>
      <c r="G5" s="52"/>
      <c r="H5" s="52"/>
      <c r="I5" s="52"/>
      <c r="J5" s="52"/>
      <c r="K5" s="52"/>
      <c r="L5" s="53" t="s">
        <v>21</v>
      </c>
      <c r="M5" s="54">
        <f>N23+N67</f>
        <v>185552024</v>
      </c>
      <c r="N5" s="53" t="s">
        <v>27</v>
      </c>
      <c r="O5" s="52"/>
      <c r="P5" s="55"/>
    </row>
    <row r="6" spans="1:16" s="51" customFormat="1" ht="18" customHeight="1">
      <c r="A6" s="48"/>
      <c r="B6" s="52"/>
      <c r="C6" s="52"/>
      <c r="D6" s="52"/>
      <c r="E6" s="52"/>
      <c r="F6" s="52"/>
      <c r="G6" s="52"/>
      <c r="H6" s="52"/>
      <c r="I6" s="52"/>
      <c r="J6" s="52"/>
      <c r="K6" s="52"/>
      <c r="L6" s="53" t="s">
        <v>22</v>
      </c>
      <c r="M6" s="54">
        <f>N60+N71</f>
        <v>197311718</v>
      </c>
      <c r="N6" s="53" t="s">
        <v>27</v>
      </c>
      <c r="O6" s="52"/>
      <c r="P6" s="55"/>
    </row>
    <row r="7" spans="2:15" s="24" customFormat="1" ht="18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1" t="s">
        <v>36</v>
      </c>
      <c r="M7" s="17">
        <f>N73</f>
        <v>0</v>
      </c>
      <c r="N7" s="1" t="s">
        <v>27</v>
      </c>
      <c r="O7" s="23"/>
    </row>
    <row r="8" spans="1:16" s="51" customFormat="1" ht="18" customHeight="1">
      <c r="A8" s="48"/>
      <c r="B8" s="52"/>
      <c r="C8" s="52"/>
      <c r="D8" s="52"/>
      <c r="E8" s="52"/>
      <c r="F8" s="52"/>
      <c r="G8" s="52"/>
      <c r="H8" s="52"/>
      <c r="I8" s="52"/>
      <c r="J8" s="52"/>
      <c r="K8" s="52"/>
      <c r="L8" s="53" t="s">
        <v>25</v>
      </c>
      <c r="M8" s="78">
        <f>M5-M6+M7</f>
        <v>-11759694</v>
      </c>
      <c r="N8" s="53" t="s">
        <v>27</v>
      </c>
      <c r="O8" s="52"/>
      <c r="P8" s="55"/>
    </row>
    <row r="9" spans="1:16" s="51" customFormat="1" ht="18" customHeight="1">
      <c r="A9" s="48"/>
      <c r="B9" s="52"/>
      <c r="C9" s="52"/>
      <c r="D9" s="52"/>
      <c r="E9" s="52"/>
      <c r="F9" s="52"/>
      <c r="G9" s="52"/>
      <c r="H9" s="52"/>
      <c r="I9" s="52"/>
      <c r="J9" s="52"/>
      <c r="K9" s="52"/>
      <c r="L9" s="79" t="s">
        <v>23</v>
      </c>
      <c r="M9" s="78">
        <f>N75</f>
        <v>79901299</v>
      </c>
      <c r="N9" s="53" t="s">
        <v>27</v>
      </c>
      <c r="O9" s="52"/>
      <c r="P9" s="55"/>
    </row>
    <row r="10" spans="1:16" s="51" customFormat="1" ht="18" customHeight="1">
      <c r="A10" s="48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79" t="s">
        <v>24</v>
      </c>
      <c r="M10" s="78">
        <f>M8+M9</f>
        <v>68141605</v>
      </c>
      <c r="N10" s="53" t="s">
        <v>27</v>
      </c>
      <c r="O10" s="52"/>
      <c r="P10" s="55"/>
    </row>
    <row r="11" spans="1:16" s="51" customFormat="1" ht="18" customHeight="1" thickBot="1">
      <c r="A11" s="48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82"/>
    </row>
    <row r="12" spans="1:15" s="51" customFormat="1" ht="19.5" customHeight="1" thickBot="1">
      <c r="A12" s="48"/>
      <c r="B12" s="121" t="s">
        <v>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83" t="s">
        <v>29</v>
      </c>
      <c r="N12" s="83" t="s">
        <v>28</v>
      </c>
      <c r="O12" s="84" t="s">
        <v>30</v>
      </c>
    </row>
    <row r="13" spans="1:15" s="51" customFormat="1" ht="19.5" customHeight="1">
      <c r="A13" s="48"/>
      <c r="B13" s="12" t="s">
        <v>76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85"/>
      <c r="N13" s="85"/>
      <c r="O13" s="65"/>
    </row>
    <row r="14" spans="1:15" s="51" customFormat="1" ht="19.5" customHeight="1">
      <c r="A14" s="48"/>
      <c r="B14" s="68"/>
      <c r="C14" s="69" t="s">
        <v>1</v>
      </c>
      <c r="D14" s="69"/>
      <c r="E14" s="69"/>
      <c r="F14" s="69"/>
      <c r="G14" s="69"/>
      <c r="H14" s="69"/>
      <c r="I14" s="69"/>
      <c r="J14" s="69"/>
      <c r="K14" s="69"/>
      <c r="L14" s="69"/>
      <c r="M14" s="86"/>
      <c r="N14" s="86"/>
      <c r="O14" s="60"/>
    </row>
    <row r="15" spans="1:15" s="51" customFormat="1" ht="19.5" customHeight="1">
      <c r="A15" s="48"/>
      <c r="B15" s="68"/>
      <c r="C15" s="69"/>
      <c r="D15" s="69" t="s">
        <v>2</v>
      </c>
      <c r="E15" s="69"/>
      <c r="F15" s="69"/>
      <c r="G15" s="69"/>
      <c r="H15" s="69"/>
      <c r="I15" s="69"/>
      <c r="J15" s="69"/>
      <c r="K15" s="69"/>
      <c r="L15" s="69"/>
      <c r="M15" s="86"/>
      <c r="N15" s="86"/>
      <c r="O15" s="60"/>
    </row>
    <row r="16" spans="1:16" s="51" customFormat="1" ht="19.5" customHeight="1">
      <c r="A16" s="48"/>
      <c r="B16" s="68"/>
      <c r="C16" s="69"/>
      <c r="D16" s="69"/>
      <c r="E16" s="69" t="s">
        <v>112</v>
      </c>
      <c r="F16" s="69"/>
      <c r="G16" s="69"/>
      <c r="H16" s="69"/>
      <c r="I16" s="69"/>
      <c r="J16" s="69"/>
      <c r="K16" s="69"/>
      <c r="L16" s="69"/>
      <c r="M16" s="59">
        <v>0</v>
      </c>
      <c r="N16" s="59">
        <v>0</v>
      </c>
      <c r="O16" s="60">
        <f aca="true" t="shared" si="0" ref="O16:O23">N16-M16</f>
        <v>0</v>
      </c>
      <c r="P16" s="24"/>
    </row>
    <row r="17" spans="1:16" s="51" customFormat="1" ht="19.5" customHeight="1">
      <c r="A17" s="48"/>
      <c r="B17" s="68"/>
      <c r="C17" s="69"/>
      <c r="D17" s="69"/>
      <c r="E17" s="69" t="s">
        <v>113</v>
      </c>
      <c r="F17" s="69"/>
      <c r="G17" s="69"/>
      <c r="H17" s="69"/>
      <c r="I17" s="69"/>
      <c r="J17" s="69"/>
      <c r="K17" s="69"/>
      <c r="L17" s="69"/>
      <c r="M17" s="59"/>
      <c r="N17" s="59"/>
      <c r="O17" s="60"/>
      <c r="P17" s="24"/>
    </row>
    <row r="18" spans="1:16" s="51" customFormat="1" ht="19.5" customHeight="1">
      <c r="A18" s="48"/>
      <c r="B18" s="68"/>
      <c r="C18" s="69"/>
      <c r="D18" s="69"/>
      <c r="E18" s="69" t="s">
        <v>114</v>
      </c>
      <c r="F18" s="69"/>
      <c r="G18" s="69"/>
      <c r="H18" s="69"/>
      <c r="I18" s="69" t="s">
        <v>115</v>
      </c>
      <c r="J18" s="69"/>
      <c r="K18" s="69"/>
      <c r="L18" s="69"/>
      <c r="M18" s="59">
        <f>2646780</f>
        <v>2646780</v>
      </c>
      <c r="N18" s="59">
        <v>2216730</v>
      </c>
      <c r="O18" s="60">
        <f t="shared" si="0"/>
        <v>-430050</v>
      </c>
      <c r="P18" s="24"/>
    </row>
    <row r="19" spans="1:16" s="51" customFormat="1" ht="19.5" customHeight="1">
      <c r="A19" s="48"/>
      <c r="B19" s="68"/>
      <c r="C19" s="69"/>
      <c r="D19" s="69"/>
      <c r="E19" s="69" t="s">
        <v>116</v>
      </c>
      <c r="F19" s="69"/>
      <c r="G19" s="69"/>
      <c r="H19" s="69"/>
      <c r="I19" s="69" t="s">
        <v>117</v>
      </c>
      <c r="J19" s="69"/>
      <c r="K19" s="69"/>
      <c r="L19" s="69"/>
      <c r="M19" s="59">
        <f>79441+3552234+1752958+2138079+240378195</f>
        <v>247900907</v>
      </c>
      <c r="N19" s="59">
        <f>41294+1355570+1088674+1629012+172977884</f>
        <v>177092434</v>
      </c>
      <c r="O19" s="60">
        <f t="shared" si="0"/>
        <v>-70808473</v>
      </c>
      <c r="P19" s="24"/>
    </row>
    <row r="20" spans="1:16" s="51" customFormat="1" ht="19.5" customHeight="1">
      <c r="A20" s="48"/>
      <c r="B20" s="68"/>
      <c r="C20" s="69"/>
      <c r="D20" s="69"/>
      <c r="E20" s="69" t="s">
        <v>118</v>
      </c>
      <c r="F20" s="69"/>
      <c r="G20" s="69"/>
      <c r="H20" s="69"/>
      <c r="I20" s="69"/>
      <c r="J20" s="69"/>
      <c r="K20" s="69"/>
      <c r="L20" s="69"/>
      <c r="M20" s="59">
        <v>0</v>
      </c>
      <c r="N20" s="59">
        <v>1275352</v>
      </c>
      <c r="O20" s="60">
        <f t="shared" si="0"/>
        <v>1275352</v>
      </c>
      <c r="P20" s="24"/>
    </row>
    <row r="21" spans="1:16" s="51" customFormat="1" ht="19.5" customHeight="1">
      <c r="A21" s="48"/>
      <c r="B21" s="68"/>
      <c r="C21" s="69"/>
      <c r="D21" s="69"/>
      <c r="E21" s="69" t="s">
        <v>119</v>
      </c>
      <c r="G21" s="69"/>
      <c r="H21" s="69"/>
      <c r="I21" s="69"/>
      <c r="J21" s="69"/>
      <c r="K21" s="69"/>
      <c r="L21" s="69"/>
      <c r="M21" s="59">
        <v>162000</v>
      </c>
      <c r="N21" s="59">
        <v>306368</v>
      </c>
      <c r="O21" s="60">
        <f t="shared" si="0"/>
        <v>144368</v>
      </c>
      <c r="P21" s="24"/>
    </row>
    <row r="22" spans="1:16" s="51" customFormat="1" ht="19.5" customHeight="1" thickBot="1">
      <c r="A22" s="48"/>
      <c r="B22" s="68"/>
      <c r="C22" s="69"/>
      <c r="D22" s="69"/>
      <c r="E22" s="69" t="s">
        <v>120</v>
      </c>
      <c r="F22" s="69"/>
      <c r="G22" s="69"/>
      <c r="H22" s="69"/>
      <c r="I22" s="69"/>
      <c r="J22" s="69"/>
      <c r="K22" s="69"/>
      <c r="L22" s="69"/>
      <c r="M22" s="59">
        <v>116312</v>
      </c>
      <c r="N22" s="59">
        <v>2962045</v>
      </c>
      <c r="O22" s="60">
        <f t="shared" si="0"/>
        <v>2845733</v>
      </c>
      <c r="P22" s="24"/>
    </row>
    <row r="23" spans="1:16" s="51" customFormat="1" ht="19.5" customHeight="1" thickBot="1">
      <c r="A23" s="48"/>
      <c r="B23" s="87"/>
      <c r="C23" s="88"/>
      <c r="D23" s="88"/>
      <c r="E23" s="88"/>
      <c r="F23" s="88"/>
      <c r="G23" s="88"/>
      <c r="H23" s="88" t="s">
        <v>14</v>
      </c>
      <c r="I23" s="88"/>
      <c r="J23" s="88"/>
      <c r="K23" s="88"/>
      <c r="L23" s="88"/>
      <c r="M23" s="63">
        <f>SUM(M16:M22)</f>
        <v>250825999</v>
      </c>
      <c r="N23" s="63">
        <f>SUM(N16:N22)</f>
        <v>183852929</v>
      </c>
      <c r="O23" s="64">
        <f t="shared" si="0"/>
        <v>-66973070</v>
      </c>
      <c r="P23" s="24"/>
    </row>
    <row r="24" spans="1:16" s="51" customFormat="1" ht="19.5" customHeight="1">
      <c r="A24" s="48"/>
      <c r="B24" s="68"/>
      <c r="C24" s="69"/>
      <c r="D24" s="69" t="s">
        <v>3</v>
      </c>
      <c r="E24" s="69"/>
      <c r="F24" s="69"/>
      <c r="G24" s="69"/>
      <c r="H24" s="69"/>
      <c r="I24" s="69"/>
      <c r="J24" s="69"/>
      <c r="K24" s="69"/>
      <c r="L24" s="69"/>
      <c r="M24" s="57"/>
      <c r="N24" s="57"/>
      <c r="O24" s="65"/>
      <c r="P24" s="24"/>
    </row>
    <row r="25" spans="1:16" s="51" customFormat="1" ht="19.5" customHeight="1">
      <c r="A25" s="48"/>
      <c r="B25" s="68"/>
      <c r="C25" s="69"/>
      <c r="D25" s="69"/>
      <c r="E25" s="69" t="s">
        <v>4</v>
      </c>
      <c r="F25" s="69"/>
      <c r="G25" s="69"/>
      <c r="H25" s="69"/>
      <c r="I25" s="69"/>
      <c r="J25" s="69"/>
      <c r="K25" s="69"/>
      <c r="L25" s="69"/>
      <c r="M25" s="59"/>
      <c r="N25" s="59"/>
      <c r="O25" s="60"/>
      <c r="P25" s="24"/>
    </row>
    <row r="26" spans="2:15" s="24" customFormat="1" ht="19.5" customHeight="1">
      <c r="B26" s="5"/>
      <c r="C26" s="6"/>
      <c r="D26" s="6"/>
      <c r="E26" s="6"/>
      <c r="F26" s="6" t="s">
        <v>42</v>
      </c>
      <c r="G26" s="6"/>
      <c r="H26" s="6"/>
      <c r="I26" s="6"/>
      <c r="J26" s="6"/>
      <c r="K26" s="6"/>
      <c r="L26" s="27"/>
      <c r="M26" s="16"/>
      <c r="N26" s="16"/>
      <c r="O26" s="28"/>
    </row>
    <row r="27" spans="2:15" s="24" customFormat="1" ht="19.5" customHeight="1">
      <c r="B27" s="5"/>
      <c r="C27" s="6"/>
      <c r="D27" s="6"/>
      <c r="E27" s="27" t="s">
        <v>43</v>
      </c>
      <c r="F27" s="6"/>
      <c r="G27" s="6"/>
      <c r="H27" s="6"/>
      <c r="I27" s="6"/>
      <c r="J27" s="6"/>
      <c r="K27" s="6"/>
      <c r="M27" s="89">
        <v>60855656</v>
      </c>
      <c r="N27" s="89">
        <v>50500352</v>
      </c>
      <c r="O27" s="28">
        <f aca="true" t="shared" si="1" ref="O27:O54">N27-M27</f>
        <v>-10355304</v>
      </c>
    </row>
    <row r="28" spans="2:15" s="24" customFormat="1" ht="19.5" customHeight="1">
      <c r="B28" s="5"/>
      <c r="C28" s="6"/>
      <c r="D28" s="6"/>
      <c r="E28" s="27" t="s">
        <v>44</v>
      </c>
      <c r="F28" s="6"/>
      <c r="G28" s="6"/>
      <c r="H28" s="6"/>
      <c r="I28" s="6"/>
      <c r="J28" s="6"/>
      <c r="K28" s="6"/>
      <c r="M28" s="89">
        <v>3477102</v>
      </c>
      <c r="N28" s="89">
        <v>1857565</v>
      </c>
      <c r="O28" s="28">
        <f t="shared" si="1"/>
        <v>-1619537</v>
      </c>
    </row>
    <row r="29" spans="2:15" s="24" customFormat="1" ht="19.5" customHeight="1">
      <c r="B29" s="5"/>
      <c r="C29" s="6"/>
      <c r="D29" s="6"/>
      <c r="E29" s="27" t="s">
        <v>45</v>
      </c>
      <c r="F29" s="6"/>
      <c r="G29" s="6"/>
      <c r="H29" s="6"/>
      <c r="I29" s="6"/>
      <c r="J29" s="6"/>
      <c r="K29" s="6"/>
      <c r="M29" s="89">
        <v>11342856</v>
      </c>
      <c r="N29" s="89">
        <v>6923453</v>
      </c>
      <c r="O29" s="28">
        <f t="shared" si="1"/>
        <v>-4419403</v>
      </c>
    </row>
    <row r="30" spans="2:15" s="24" customFormat="1" ht="19.5" customHeight="1">
      <c r="B30" s="5"/>
      <c r="C30" s="6"/>
      <c r="D30" s="6"/>
      <c r="E30" s="27" t="s">
        <v>46</v>
      </c>
      <c r="F30" s="6"/>
      <c r="G30" s="6"/>
      <c r="H30" s="6"/>
      <c r="I30" s="6"/>
      <c r="J30" s="6"/>
      <c r="K30" s="6"/>
      <c r="M30" s="89">
        <v>389051</v>
      </c>
      <c r="N30" s="89">
        <v>106610</v>
      </c>
      <c r="O30" s="28">
        <f t="shared" si="1"/>
        <v>-282441</v>
      </c>
    </row>
    <row r="31" spans="2:15" s="24" customFormat="1" ht="19.5" customHeight="1">
      <c r="B31" s="5"/>
      <c r="C31" s="6"/>
      <c r="D31" s="6"/>
      <c r="E31" s="27" t="s">
        <v>47</v>
      </c>
      <c r="F31" s="6"/>
      <c r="G31" s="6"/>
      <c r="H31" s="6"/>
      <c r="I31" s="6"/>
      <c r="J31" s="6"/>
      <c r="K31" s="6"/>
      <c r="M31" s="89">
        <v>0</v>
      </c>
      <c r="N31" s="89">
        <v>0</v>
      </c>
      <c r="O31" s="28">
        <f t="shared" si="1"/>
        <v>0</v>
      </c>
    </row>
    <row r="32" spans="2:15" s="24" customFormat="1" ht="19.5" customHeight="1">
      <c r="B32" s="5"/>
      <c r="C32" s="6"/>
      <c r="D32" s="6"/>
      <c r="E32" s="27" t="s">
        <v>48</v>
      </c>
      <c r="F32" s="6"/>
      <c r="G32" s="6"/>
      <c r="H32" s="6"/>
      <c r="I32" s="6"/>
      <c r="J32" s="6"/>
      <c r="K32" s="6"/>
      <c r="M32" s="89">
        <v>5797109</v>
      </c>
      <c r="N32" s="89">
        <v>3733880</v>
      </c>
      <c r="O32" s="28">
        <f t="shared" si="1"/>
        <v>-2063229</v>
      </c>
    </row>
    <row r="33" spans="2:15" s="24" customFormat="1" ht="19.5" customHeight="1">
      <c r="B33" s="5"/>
      <c r="C33" s="6"/>
      <c r="D33" s="6"/>
      <c r="E33" s="27" t="s">
        <v>49</v>
      </c>
      <c r="F33" s="6"/>
      <c r="G33" s="6"/>
      <c r="H33" s="6"/>
      <c r="I33" s="6"/>
      <c r="J33" s="6"/>
      <c r="K33" s="6"/>
      <c r="M33" s="89">
        <v>15752664</v>
      </c>
      <c r="N33" s="89">
        <v>13893055</v>
      </c>
      <c r="O33" s="28">
        <f t="shared" si="1"/>
        <v>-1859609</v>
      </c>
    </row>
    <row r="34" spans="2:15" s="24" customFormat="1" ht="19.5" customHeight="1">
      <c r="B34" s="5"/>
      <c r="C34" s="6"/>
      <c r="D34" s="6"/>
      <c r="E34" s="6"/>
      <c r="F34" s="6" t="s">
        <v>50</v>
      </c>
      <c r="G34" s="6"/>
      <c r="H34" s="6"/>
      <c r="I34" s="6"/>
      <c r="J34" s="6"/>
      <c r="K34" s="6"/>
      <c r="L34" s="27"/>
      <c r="M34" s="89"/>
      <c r="N34" s="89"/>
      <c r="O34" s="28"/>
    </row>
    <row r="35" spans="2:15" s="24" customFormat="1" ht="19.5" customHeight="1">
      <c r="B35" s="5"/>
      <c r="C35" s="6"/>
      <c r="D35" s="6"/>
      <c r="E35" s="27" t="s">
        <v>51</v>
      </c>
      <c r="F35" s="6"/>
      <c r="G35" s="6"/>
      <c r="H35" s="6"/>
      <c r="I35" s="6"/>
      <c r="J35" s="6"/>
      <c r="K35" s="6"/>
      <c r="M35" s="89">
        <v>1759574</v>
      </c>
      <c r="N35" s="89">
        <v>650992</v>
      </c>
      <c r="O35" s="28">
        <f t="shared" si="1"/>
        <v>-1108582</v>
      </c>
    </row>
    <row r="36" spans="2:15" s="24" customFormat="1" ht="19.5" customHeight="1">
      <c r="B36" s="5"/>
      <c r="C36" s="6"/>
      <c r="D36" s="6"/>
      <c r="E36" s="27" t="s">
        <v>52</v>
      </c>
      <c r="F36" s="6"/>
      <c r="G36" s="6"/>
      <c r="H36" s="6"/>
      <c r="I36" s="6"/>
      <c r="J36" s="6"/>
      <c r="K36" s="6"/>
      <c r="M36" s="89">
        <v>3505162</v>
      </c>
      <c r="N36" s="89">
        <v>2593660</v>
      </c>
      <c r="O36" s="28">
        <f t="shared" si="1"/>
        <v>-911502</v>
      </c>
    </row>
    <row r="37" spans="2:15" s="24" customFormat="1" ht="19.5" customHeight="1">
      <c r="B37" s="5"/>
      <c r="C37" s="6"/>
      <c r="D37" s="6"/>
      <c r="E37" s="27" t="s">
        <v>53</v>
      </c>
      <c r="F37" s="6"/>
      <c r="G37" s="6"/>
      <c r="H37" s="6"/>
      <c r="I37" s="6"/>
      <c r="J37" s="6"/>
      <c r="K37" s="6"/>
      <c r="M37" s="89">
        <v>718540</v>
      </c>
      <c r="N37" s="89">
        <v>1063295</v>
      </c>
      <c r="O37" s="28">
        <f t="shared" si="1"/>
        <v>344755</v>
      </c>
    </row>
    <row r="38" spans="2:15" s="24" customFormat="1" ht="19.5" customHeight="1">
      <c r="B38" s="5"/>
      <c r="C38" s="6"/>
      <c r="D38" s="6"/>
      <c r="E38" s="27" t="s">
        <v>54</v>
      </c>
      <c r="F38" s="6"/>
      <c r="G38" s="6"/>
      <c r="H38" s="6"/>
      <c r="I38" s="6"/>
      <c r="J38" s="6"/>
      <c r="K38" s="6"/>
      <c r="M38" s="89">
        <v>2474882</v>
      </c>
      <c r="N38" s="89">
        <v>482314</v>
      </c>
      <c r="O38" s="28">
        <f t="shared" si="1"/>
        <v>-1992568</v>
      </c>
    </row>
    <row r="39" spans="2:15" s="24" customFormat="1" ht="19.5" customHeight="1">
      <c r="B39" s="5"/>
      <c r="C39" s="6"/>
      <c r="D39" s="6"/>
      <c r="E39" s="27" t="s">
        <v>55</v>
      </c>
      <c r="F39" s="6"/>
      <c r="G39" s="6"/>
      <c r="H39" s="6"/>
      <c r="I39" s="6"/>
      <c r="J39" s="6"/>
      <c r="K39" s="6"/>
      <c r="M39" s="89">
        <v>333657</v>
      </c>
      <c r="N39" s="89">
        <v>106207</v>
      </c>
      <c r="O39" s="28">
        <f t="shared" si="1"/>
        <v>-227450</v>
      </c>
    </row>
    <row r="40" spans="2:15" s="24" customFormat="1" ht="19.5" customHeight="1">
      <c r="B40" s="5"/>
      <c r="C40" s="6"/>
      <c r="D40" s="6"/>
      <c r="E40" s="27" t="s">
        <v>56</v>
      </c>
      <c r="F40" s="6"/>
      <c r="G40" s="6"/>
      <c r="H40" s="6"/>
      <c r="I40" s="6"/>
      <c r="J40" s="6"/>
      <c r="K40" s="6"/>
      <c r="M40" s="89">
        <v>2582181</v>
      </c>
      <c r="N40" s="89">
        <v>1862325</v>
      </c>
      <c r="O40" s="28">
        <f t="shared" si="1"/>
        <v>-719856</v>
      </c>
    </row>
    <row r="41" spans="2:15" s="24" customFormat="1" ht="19.5" customHeight="1">
      <c r="B41" s="5"/>
      <c r="C41" s="6"/>
      <c r="D41" s="6"/>
      <c r="E41" s="27" t="s">
        <v>57</v>
      </c>
      <c r="F41" s="6"/>
      <c r="G41" s="6"/>
      <c r="H41" s="6"/>
      <c r="I41" s="6"/>
      <c r="J41" s="6"/>
      <c r="K41" s="6"/>
      <c r="M41" s="89">
        <v>339965</v>
      </c>
      <c r="N41" s="89">
        <v>154188</v>
      </c>
      <c r="O41" s="28">
        <f t="shared" si="1"/>
        <v>-185777</v>
      </c>
    </row>
    <row r="42" spans="2:15" s="24" customFormat="1" ht="19.5" customHeight="1">
      <c r="B42" s="5"/>
      <c r="C42" s="6"/>
      <c r="D42" s="6"/>
      <c r="E42" s="27" t="s">
        <v>58</v>
      </c>
      <c r="F42" s="6"/>
      <c r="G42" s="6"/>
      <c r="H42" s="6"/>
      <c r="I42" s="6"/>
      <c r="J42" s="6"/>
      <c r="K42" s="6"/>
      <c r="M42" s="89">
        <v>486006</v>
      </c>
      <c r="N42" s="89">
        <v>536537</v>
      </c>
      <c r="O42" s="28">
        <f t="shared" si="1"/>
        <v>50531</v>
      </c>
    </row>
    <row r="43" spans="2:15" s="24" customFormat="1" ht="19.5" customHeight="1">
      <c r="B43" s="5"/>
      <c r="C43" s="6"/>
      <c r="D43" s="6"/>
      <c r="E43" s="27" t="s">
        <v>59</v>
      </c>
      <c r="F43" s="6"/>
      <c r="G43" s="6"/>
      <c r="H43" s="6"/>
      <c r="I43" s="6"/>
      <c r="J43" s="6"/>
      <c r="K43" s="6"/>
      <c r="M43" s="16">
        <v>3309794</v>
      </c>
      <c r="N43" s="16">
        <v>3313128</v>
      </c>
      <c r="O43" s="28">
        <f t="shared" si="1"/>
        <v>3334</v>
      </c>
    </row>
    <row r="44" spans="2:15" s="24" customFormat="1" ht="19.5" customHeight="1">
      <c r="B44" s="5"/>
      <c r="C44" s="6"/>
      <c r="D44" s="6"/>
      <c r="E44" s="27" t="s">
        <v>60</v>
      </c>
      <c r="F44" s="6"/>
      <c r="G44" s="6"/>
      <c r="H44" s="6"/>
      <c r="I44" s="6"/>
      <c r="J44" s="6"/>
      <c r="K44" s="6"/>
      <c r="M44" s="16">
        <v>846415</v>
      </c>
      <c r="N44" s="16">
        <v>685551</v>
      </c>
      <c r="O44" s="28">
        <f t="shared" si="1"/>
        <v>-160864</v>
      </c>
    </row>
    <row r="45" spans="2:15" s="24" customFormat="1" ht="19.5" customHeight="1">
      <c r="B45" s="5"/>
      <c r="C45" s="6"/>
      <c r="D45" s="6"/>
      <c r="E45" s="27" t="s">
        <v>61</v>
      </c>
      <c r="F45" s="6"/>
      <c r="G45" s="6"/>
      <c r="H45" s="6"/>
      <c r="I45" s="6"/>
      <c r="J45" s="6"/>
      <c r="K45" s="6"/>
      <c r="M45" s="16">
        <v>129683552</v>
      </c>
      <c r="N45" s="16">
        <v>106472726</v>
      </c>
      <c r="O45" s="28">
        <f t="shared" si="1"/>
        <v>-23210826</v>
      </c>
    </row>
    <row r="46" spans="2:15" s="24" customFormat="1" ht="19.5" customHeight="1">
      <c r="B46" s="5"/>
      <c r="C46" s="6"/>
      <c r="D46" s="6"/>
      <c r="E46" s="27" t="s">
        <v>62</v>
      </c>
      <c r="F46" s="6"/>
      <c r="G46" s="6"/>
      <c r="H46" s="6"/>
      <c r="I46" s="6"/>
      <c r="J46" s="6"/>
      <c r="K46" s="6"/>
      <c r="M46" s="16">
        <v>343296</v>
      </c>
      <c r="N46" s="16">
        <v>314927</v>
      </c>
      <c r="O46" s="28">
        <f t="shared" si="1"/>
        <v>-28369</v>
      </c>
    </row>
    <row r="47" spans="2:15" s="24" customFormat="1" ht="19.5" customHeight="1">
      <c r="B47" s="5"/>
      <c r="C47" s="6"/>
      <c r="D47" s="6"/>
      <c r="E47" s="27" t="s">
        <v>63</v>
      </c>
      <c r="F47" s="6"/>
      <c r="G47" s="6"/>
      <c r="H47" s="6"/>
      <c r="I47" s="6"/>
      <c r="J47" s="6"/>
      <c r="K47" s="6"/>
      <c r="M47" s="89">
        <v>399640</v>
      </c>
      <c r="N47" s="89">
        <v>229460</v>
      </c>
      <c r="O47" s="28">
        <f>N47-M47</f>
        <v>-170180</v>
      </c>
    </row>
    <row r="48" spans="2:15" s="24" customFormat="1" ht="19.5" customHeight="1">
      <c r="B48" s="5"/>
      <c r="C48" s="6"/>
      <c r="D48" s="6"/>
      <c r="E48" s="27" t="s">
        <v>74</v>
      </c>
      <c r="F48" s="6"/>
      <c r="G48" s="6"/>
      <c r="H48" s="6"/>
      <c r="I48" s="6"/>
      <c r="J48" s="6"/>
      <c r="K48" s="6"/>
      <c r="M48" s="89">
        <v>56800</v>
      </c>
      <c r="N48" s="89">
        <v>0</v>
      </c>
      <c r="O48" s="28">
        <f t="shared" si="1"/>
        <v>-56800</v>
      </c>
    </row>
    <row r="49" spans="2:15" s="24" customFormat="1" ht="19.5" customHeight="1">
      <c r="B49" s="5"/>
      <c r="C49" s="6"/>
      <c r="D49" s="6"/>
      <c r="E49" s="27" t="s">
        <v>66</v>
      </c>
      <c r="F49" s="6"/>
      <c r="G49" s="6"/>
      <c r="H49" s="6"/>
      <c r="I49" s="6"/>
      <c r="J49" s="6"/>
      <c r="K49" s="6"/>
      <c r="M49" s="16">
        <v>1220</v>
      </c>
      <c r="N49" s="16">
        <v>0</v>
      </c>
      <c r="O49" s="28">
        <f t="shared" si="1"/>
        <v>-1220</v>
      </c>
    </row>
    <row r="50" spans="2:15" s="24" customFormat="1" ht="19.5" customHeight="1">
      <c r="B50" s="5"/>
      <c r="C50" s="6"/>
      <c r="D50" s="6"/>
      <c r="E50" s="27" t="s">
        <v>67</v>
      </c>
      <c r="F50" s="6"/>
      <c r="G50" s="6"/>
      <c r="H50" s="6"/>
      <c r="I50" s="6"/>
      <c r="J50" s="6"/>
      <c r="K50" s="6"/>
      <c r="M50" s="16">
        <v>796100</v>
      </c>
      <c r="N50" s="16">
        <v>40000</v>
      </c>
      <c r="O50" s="28">
        <f t="shared" si="1"/>
        <v>-756100</v>
      </c>
    </row>
    <row r="51" spans="2:15" s="24" customFormat="1" ht="19.5" customHeight="1">
      <c r="B51" s="5"/>
      <c r="C51" s="6"/>
      <c r="D51" s="6"/>
      <c r="E51" s="27" t="s">
        <v>69</v>
      </c>
      <c r="F51" s="6"/>
      <c r="G51" s="6"/>
      <c r="H51" s="6"/>
      <c r="I51" s="6"/>
      <c r="J51" s="6"/>
      <c r="K51" s="6"/>
      <c r="M51" s="16">
        <v>2154560</v>
      </c>
      <c r="N51" s="16">
        <v>1497374</v>
      </c>
      <c r="O51" s="28">
        <f t="shared" si="1"/>
        <v>-657186</v>
      </c>
    </row>
    <row r="52" spans="2:15" s="24" customFormat="1" ht="19.5" customHeight="1">
      <c r="B52" s="5"/>
      <c r="C52" s="6"/>
      <c r="D52" s="6"/>
      <c r="E52" s="27" t="s">
        <v>121</v>
      </c>
      <c r="F52" s="6"/>
      <c r="G52" s="6"/>
      <c r="H52" s="6"/>
      <c r="I52" s="6"/>
      <c r="J52" s="6"/>
      <c r="K52" s="6"/>
      <c r="M52" s="16">
        <v>2918</v>
      </c>
      <c r="N52" s="16">
        <v>0</v>
      </c>
      <c r="O52" s="28">
        <f t="shared" si="1"/>
        <v>-2918</v>
      </c>
    </row>
    <row r="53" spans="2:15" s="24" customFormat="1" ht="19.5" customHeight="1">
      <c r="B53" s="5"/>
      <c r="C53" s="6"/>
      <c r="D53" s="6"/>
      <c r="E53" s="27" t="s">
        <v>122</v>
      </c>
      <c r="F53" s="6"/>
      <c r="G53" s="6"/>
      <c r="H53" s="6"/>
      <c r="I53" s="6"/>
      <c r="J53" s="6"/>
      <c r="K53" s="6"/>
      <c r="M53" s="89">
        <v>100000</v>
      </c>
      <c r="N53" s="89">
        <v>0</v>
      </c>
      <c r="O53" s="28">
        <f>N53-M53</f>
        <v>-100000</v>
      </c>
    </row>
    <row r="54" spans="2:15" s="24" customFormat="1" ht="19.5" customHeight="1">
      <c r="B54" s="5"/>
      <c r="C54" s="6"/>
      <c r="D54" s="6"/>
      <c r="E54" s="27" t="s">
        <v>70</v>
      </c>
      <c r="F54" s="6"/>
      <c r="G54" s="6"/>
      <c r="H54" s="6"/>
      <c r="I54" s="6"/>
      <c r="J54" s="6"/>
      <c r="K54" s="6"/>
      <c r="M54" s="89">
        <v>1156411</v>
      </c>
      <c r="N54" s="89">
        <v>294118</v>
      </c>
      <c r="O54" s="28">
        <f t="shared" si="1"/>
        <v>-862293</v>
      </c>
    </row>
    <row r="55" spans="1:16" s="51" customFormat="1" ht="19.5" customHeight="1">
      <c r="A55" s="48"/>
      <c r="B55" s="68"/>
      <c r="C55" s="69"/>
      <c r="D55" s="69"/>
      <c r="E55" s="69"/>
      <c r="F55" s="69"/>
      <c r="G55" s="69" t="s">
        <v>7</v>
      </c>
      <c r="H55" s="69"/>
      <c r="I55" s="69"/>
      <c r="J55" s="69"/>
      <c r="K55" s="69"/>
      <c r="L55" s="69"/>
      <c r="M55" s="59">
        <f>SUM(M27:M54)</f>
        <v>248665111</v>
      </c>
      <c r="N55" s="59">
        <f>SUM(N27:N54)</f>
        <v>197311717</v>
      </c>
      <c r="O55" s="60">
        <f>N55-M55</f>
        <v>-51353394</v>
      </c>
      <c r="P55" s="24"/>
    </row>
    <row r="56" spans="1:16" s="51" customFormat="1" ht="19.5" customHeight="1">
      <c r="A56" s="48"/>
      <c r="B56" s="68"/>
      <c r="C56" s="69"/>
      <c r="D56" s="69"/>
      <c r="E56" s="69" t="s">
        <v>5</v>
      </c>
      <c r="F56" s="69"/>
      <c r="G56" s="69"/>
      <c r="H56" s="69"/>
      <c r="I56" s="69"/>
      <c r="J56" s="69"/>
      <c r="K56" s="69"/>
      <c r="L56" s="69"/>
      <c r="M56" s="59"/>
      <c r="N56" s="59"/>
      <c r="O56" s="60"/>
      <c r="P56" s="24"/>
    </row>
    <row r="57" spans="1:16" s="51" customFormat="1" ht="19.5" customHeight="1">
      <c r="A57" s="48"/>
      <c r="B57" s="68"/>
      <c r="C57" s="69"/>
      <c r="D57" s="69"/>
      <c r="E57" s="69"/>
      <c r="F57" s="69" t="s">
        <v>6</v>
      </c>
      <c r="G57" s="69"/>
      <c r="H57" s="69"/>
      <c r="I57" s="69"/>
      <c r="J57" s="69"/>
      <c r="K57" s="69"/>
      <c r="L57" s="69"/>
      <c r="M57" s="61">
        <v>0</v>
      </c>
      <c r="N57" s="61">
        <v>0</v>
      </c>
      <c r="O57" s="62">
        <v>0</v>
      </c>
      <c r="P57" s="24"/>
    </row>
    <row r="58" spans="1:16" s="51" customFormat="1" ht="19.5" customHeight="1">
      <c r="A58" s="48"/>
      <c r="B58" s="68"/>
      <c r="C58" s="69"/>
      <c r="D58" s="69"/>
      <c r="E58" s="69"/>
      <c r="F58" s="69" t="s">
        <v>8</v>
      </c>
      <c r="G58" s="69"/>
      <c r="H58" s="69"/>
      <c r="I58" s="69"/>
      <c r="J58" s="69"/>
      <c r="K58" s="69"/>
      <c r="L58" s="69"/>
      <c r="M58" s="61">
        <v>0</v>
      </c>
      <c r="N58" s="61">
        <v>0</v>
      </c>
      <c r="O58" s="62">
        <v>0</v>
      </c>
      <c r="P58" s="24"/>
    </row>
    <row r="59" spans="1:16" s="51" customFormat="1" ht="19.5" customHeight="1" thickBot="1">
      <c r="A59" s="48"/>
      <c r="B59" s="68"/>
      <c r="C59" s="69"/>
      <c r="D59" s="69"/>
      <c r="E59" s="69"/>
      <c r="F59" s="69"/>
      <c r="G59" s="69" t="s">
        <v>18</v>
      </c>
      <c r="H59" s="69"/>
      <c r="I59" s="69"/>
      <c r="J59" s="69"/>
      <c r="K59" s="69"/>
      <c r="L59" s="69"/>
      <c r="M59" s="61">
        <v>0</v>
      </c>
      <c r="N59" s="61">
        <f>SUM(N57:N58)</f>
        <v>0</v>
      </c>
      <c r="O59" s="62">
        <f>N59-M59</f>
        <v>0</v>
      </c>
      <c r="P59" s="24"/>
    </row>
    <row r="60" spans="1:16" s="51" customFormat="1" ht="19.5" customHeight="1" thickBot="1">
      <c r="A60" s="48"/>
      <c r="B60" s="87"/>
      <c r="C60" s="88"/>
      <c r="D60" s="88"/>
      <c r="E60" s="88"/>
      <c r="F60" s="88"/>
      <c r="G60" s="88"/>
      <c r="H60" s="88" t="s">
        <v>9</v>
      </c>
      <c r="I60" s="88"/>
      <c r="J60" s="88"/>
      <c r="K60" s="88"/>
      <c r="L60" s="88"/>
      <c r="M60" s="63">
        <f>M55+M59</f>
        <v>248665111</v>
      </c>
      <c r="N60" s="63">
        <f>N55+N59</f>
        <v>197311717</v>
      </c>
      <c r="O60" s="64">
        <f>N60-M60</f>
        <v>-51353394</v>
      </c>
      <c r="P60" s="24"/>
    </row>
    <row r="61" spans="1:16" s="51" customFormat="1" ht="19.5" customHeight="1">
      <c r="A61" s="48"/>
      <c r="B61" s="68"/>
      <c r="C61" s="69"/>
      <c r="D61" s="69"/>
      <c r="E61" s="69"/>
      <c r="F61" s="69"/>
      <c r="G61" s="69" t="s">
        <v>123</v>
      </c>
      <c r="H61" s="69"/>
      <c r="I61" s="48"/>
      <c r="J61" s="69"/>
      <c r="K61" s="69"/>
      <c r="L61" s="69"/>
      <c r="M61" s="57">
        <f>M23-M60</f>
        <v>2160888</v>
      </c>
      <c r="N61" s="57">
        <f>N23-N60</f>
        <v>-13458788</v>
      </c>
      <c r="O61" s="65">
        <f>N61-M61</f>
        <v>-15619676</v>
      </c>
      <c r="P61" s="24"/>
    </row>
    <row r="62" spans="1:16" s="51" customFormat="1" ht="19.5" customHeight="1">
      <c r="A62" s="48"/>
      <c r="B62" s="68"/>
      <c r="C62" s="69" t="s">
        <v>11</v>
      </c>
      <c r="D62" s="69"/>
      <c r="E62" s="69"/>
      <c r="F62" s="69"/>
      <c r="G62" s="69"/>
      <c r="H62" s="69"/>
      <c r="I62" s="69"/>
      <c r="J62" s="69"/>
      <c r="K62" s="69"/>
      <c r="L62" s="69"/>
      <c r="M62" s="59"/>
      <c r="N62" s="59"/>
      <c r="O62" s="60"/>
      <c r="P62" s="24"/>
    </row>
    <row r="63" spans="1:16" s="51" customFormat="1" ht="19.5" customHeight="1">
      <c r="A63" s="48"/>
      <c r="B63" s="68"/>
      <c r="C63" s="69"/>
      <c r="D63" s="69" t="s">
        <v>12</v>
      </c>
      <c r="E63" s="69"/>
      <c r="F63" s="69"/>
      <c r="G63" s="69"/>
      <c r="H63" s="69"/>
      <c r="I63" s="69"/>
      <c r="J63" s="69"/>
      <c r="K63" s="69"/>
      <c r="L63" s="90"/>
      <c r="M63" s="59" t="s">
        <v>124</v>
      </c>
      <c r="N63" s="59" t="s">
        <v>90</v>
      </c>
      <c r="O63" s="60"/>
      <c r="P63" s="24"/>
    </row>
    <row r="64" spans="1:16" s="51" customFormat="1" ht="19.5" customHeight="1">
      <c r="A64" s="48"/>
      <c r="B64" s="68"/>
      <c r="C64" s="69"/>
      <c r="D64" s="69"/>
      <c r="E64" s="69" t="s">
        <v>125</v>
      </c>
      <c r="F64" s="69"/>
      <c r="G64" s="69"/>
      <c r="H64" s="69"/>
      <c r="I64" s="69"/>
      <c r="J64" s="69"/>
      <c r="K64" s="69"/>
      <c r="L64" s="90"/>
      <c r="M64" s="59">
        <v>40619</v>
      </c>
      <c r="N64" s="59">
        <v>140209</v>
      </c>
      <c r="O64" s="28">
        <f>N64-M64</f>
        <v>99590</v>
      </c>
      <c r="P64" s="24"/>
    </row>
    <row r="65" spans="1:16" s="51" customFormat="1" ht="19.5" customHeight="1">
      <c r="A65" s="48"/>
      <c r="B65" s="68"/>
      <c r="C65" s="69"/>
      <c r="D65" s="69"/>
      <c r="E65" s="69" t="s">
        <v>41</v>
      </c>
      <c r="F65" s="69"/>
      <c r="G65" s="69"/>
      <c r="H65" s="69"/>
      <c r="I65" s="69"/>
      <c r="J65" s="69"/>
      <c r="K65" s="69"/>
      <c r="L65" s="90"/>
      <c r="M65" s="59">
        <v>0</v>
      </c>
      <c r="N65" s="59">
        <v>1558886</v>
      </c>
      <c r="O65" s="28">
        <f>N65-M65</f>
        <v>1558886</v>
      </c>
      <c r="P65" s="24"/>
    </row>
    <row r="66" spans="1:16" s="51" customFormat="1" ht="19.5" customHeight="1" thickBot="1">
      <c r="A66" s="48"/>
      <c r="B66" s="68"/>
      <c r="C66" s="69"/>
      <c r="D66" s="69"/>
      <c r="E66" s="69" t="s">
        <v>15</v>
      </c>
      <c r="F66" s="69"/>
      <c r="G66" s="69"/>
      <c r="H66" s="69"/>
      <c r="I66" s="69"/>
      <c r="J66" s="69"/>
      <c r="K66" s="69"/>
      <c r="L66" s="90"/>
      <c r="M66" s="61">
        <v>0</v>
      </c>
      <c r="N66" s="61">
        <v>0</v>
      </c>
      <c r="O66" s="28">
        <f>N66-M66</f>
        <v>0</v>
      </c>
      <c r="P66" s="24"/>
    </row>
    <row r="67" spans="1:16" s="51" customFormat="1" ht="19.5" customHeight="1" thickBot="1">
      <c r="A67" s="48"/>
      <c r="B67" s="87"/>
      <c r="C67" s="88"/>
      <c r="D67" s="88"/>
      <c r="E67" s="88"/>
      <c r="F67" s="88"/>
      <c r="G67" s="88"/>
      <c r="H67" s="88" t="s">
        <v>13</v>
      </c>
      <c r="I67" s="88"/>
      <c r="J67" s="88"/>
      <c r="K67" s="88"/>
      <c r="L67" s="91"/>
      <c r="M67" s="63">
        <f>SUM(M64:M66)</f>
        <v>40619</v>
      </c>
      <c r="N67" s="63">
        <f>SUM(N64:N66)</f>
        <v>1699095</v>
      </c>
      <c r="O67" s="64">
        <f>N67-M67</f>
        <v>1658476</v>
      </c>
      <c r="P67" s="24"/>
    </row>
    <row r="68" spans="1:16" s="51" customFormat="1" ht="19.5" customHeight="1">
      <c r="A68" s="48"/>
      <c r="B68" s="68"/>
      <c r="C68" s="69"/>
      <c r="D68" s="69" t="s">
        <v>16</v>
      </c>
      <c r="E68" s="69"/>
      <c r="F68" s="69"/>
      <c r="G68" s="69"/>
      <c r="H68" s="69"/>
      <c r="I68" s="69"/>
      <c r="J68" s="69"/>
      <c r="K68" s="69"/>
      <c r="L68" s="90"/>
      <c r="M68" s="57"/>
      <c r="N68" s="57"/>
      <c r="O68" s="65"/>
      <c r="P68" s="24"/>
    </row>
    <row r="69" spans="1:16" s="51" customFormat="1" ht="19.5" customHeight="1">
      <c r="A69" s="48"/>
      <c r="B69" s="68"/>
      <c r="C69" s="69"/>
      <c r="D69" s="69"/>
      <c r="E69" s="69" t="s">
        <v>31</v>
      </c>
      <c r="F69" s="69"/>
      <c r="G69" s="69"/>
      <c r="H69" s="69"/>
      <c r="I69" s="69"/>
      <c r="J69" s="69"/>
      <c r="K69" s="69"/>
      <c r="L69" s="90"/>
      <c r="M69" s="59">
        <v>0</v>
      </c>
      <c r="N69" s="59">
        <v>1</v>
      </c>
      <c r="O69" s="28">
        <f>N69-M69</f>
        <v>1</v>
      </c>
      <c r="P69" s="24"/>
    </row>
    <row r="70" spans="1:16" s="51" customFormat="1" ht="19.5" customHeight="1" thickBot="1">
      <c r="A70" s="48"/>
      <c r="B70" s="92"/>
      <c r="C70" s="93"/>
      <c r="D70" s="93"/>
      <c r="E70" s="69" t="s">
        <v>32</v>
      </c>
      <c r="F70" s="93"/>
      <c r="G70" s="93"/>
      <c r="H70" s="93"/>
      <c r="I70" s="93"/>
      <c r="J70" s="93"/>
      <c r="K70" s="93"/>
      <c r="L70" s="94"/>
      <c r="M70" s="61">
        <v>0</v>
      </c>
      <c r="N70" s="61">
        <v>0</v>
      </c>
      <c r="O70" s="28">
        <f>N70-M70</f>
        <v>0</v>
      </c>
      <c r="P70" s="24"/>
    </row>
    <row r="71" spans="1:16" s="51" customFormat="1" ht="19.5" customHeight="1" thickBot="1">
      <c r="A71" s="48"/>
      <c r="B71" s="87"/>
      <c r="C71" s="88"/>
      <c r="D71" s="88"/>
      <c r="E71" s="88"/>
      <c r="F71" s="88"/>
      <c r="G71" s="88"/>
      <c r="H71" s="88" t="s">
        <v>17</v>
      </c>
      <c r="I71" s="88"/>
      <c r="J71" s="88"/>
      <c r="K71" s="88"/>
      <c r="L71" s="91"/>
      <c r="M71" s="63">
        <f>SUM(M69:M70)</f>
        <v>0</v>
      </c>
      <c r="N71" s="63">
        <f>SUM(N69:N70)</f>
        <v>1</v>
      </c>
      <c r="O71" s="64">
        <f aca="true" t="shared" si="2" ref="O71:O77">N71-M71</f>
        <v>1</v>
      </c>
      <c r="P71" s="24"/>
    </row>
    <row r="72" spans="1:16" s="51" customFormat="1" ht="19.5" customHeight="1">
      <c r="A72" s="48"/>
      <c r="B72" s="68"/>
      <c r="C72" s="69"/>
      <c r="D72" s="69"/>
      <c r="E72" s="69"/>
      <c r="F72" s="69"/>
      <c r="G72" s="69" t="s">
        <v>126</v>
      </c>
      <c r="H72" s="69"/>
      <c r="I72" s="69"/>
      <c r="J72" s="69"/>
      <c r="K72" s="69"/>
      <c r="L72" s="69"/>
      <c r="M72" s="57">
        <f>M67-M71</f>
        <v>40619</v>
      </c>
      <c r="N72" s="57">
        <f>N67-N71</f>
        <v>1699094</v>
      </c>
      <c r="O72" s="65">
        <f t="shared" si="2"/>
        <v>1658475</v>
      </c>
      <c r="P72" s="24"/>
    </row>
    <row r="73" spans="1:16" s="51" customFormat="1" ht="19.5" customHeight="1">
      <c r="A73" s="48"/>
      <c r="B73" s="68"/>
      <c r="C73" s="69"/>
      <c r="D73" s="69"/>
      <c r="E73" s="69"/>
      <c r="F73" s="69"/>
      <c r="G73" s="69"/>
      <c r="H73" s="69" t="s">
        <v>36</v>
      </c>
      <c r="I73" s="69"/>
      <c r="J73" s="69"/>
      <c r="K73" s="69"/>
      <c r="L73" s="69"/>
      <c r="M73" s="57">
        <v>0</v>
      </c>
      <c r="N73" s="57">
        <v>0</v>
      </c>
      <c r="O73" s="65">
        <f t="shared" si="2"/>
        <v>0</v>
      </c>
      <c r="P73" s="24"/>
    </row>
    <row r="74" spans="1:16" s="51" customFormat="1" ht="19.5" customHeight="1">
      <c r="A74" s="48"/>
      <c r="B74" s="68"/>
      <c r="C74" s="69"/>
      <c r="D74" s="69"/>
      <c r="E74" s="69"/>
      <c r="F74" s="69"/>
      <c r="G74" s="69" t="s">
        <v>95</v>
      </c>
      <c r="H74" s="6" t="s">
        <v>77</v>
      </c>
      <c r="I74" s="69"/>
      <c r="J74" s="69"/>
      <c r="K74" s="69"/>
      <c r="L74" s="69"/>
      <c r="M74" s="59">
        <f>M61+M72+M73</f>
        <v>2201507</v>
      </c>
      <c r="N74" s="59">
        <f>N61+N72+N73</f>
        <v>-11759694</v>
      </c>
      <c r="O74" s="60">
        <f t="shared" si="2"/>
        <v>-13961201</v>
      </c>
      <c r="P74" s="24"/>
    </row>
    <row r="75" spans="1:16" s="51" customFormat="1" ht="19.5" customHeight="1">
      <c r="A75" s="48"/>
      <c r="B75" s="68"/>
      <c r="C75" s="69"/>
      <c r="D75" s="69"/>
      <c r="E75" s="69"/>
      <c r="F75" s="69"/>
      <c r="G75" s="69" t="s">
        <v>96</v>
      </c>
      <c r="H75" s="6" t="s">
        <v>78</v>
      </c>
      <c r="I75" s="69"/>
      <c r="J75" s="69"/>
      <c r="K75" s="69"/>
      <c r="L75" s="69"/>
      <c r="M75" s="59">
        <v>77699792</v>
      </c>
      <c r="N75" s="59">
        <f>M77</f>
        <v>79901299</v>
      </c>
      <c r="O75" s="60">
        <f t="shared" si="2"/>
        <v>2201507</v>
      </c>
      <c r="P75" s="24"/>
    </row>
    <row r="76" spans="1:16" s="51" customFormat="1" ht="19.5" customHeight="1" thickBot="1">
      <c r="A76" s="48"/>
      <c r="B76" s="68"/>
      <c r="C76" s="69"/>
      <c r="D76" s="69"/>
      <c r="E76" s="69"/>
      <c r="F76" s="69"/>
      <c r="G76" s="69" t="s">
        <v>97</v>
      </c>
      <c r="H76" s="6" t="s">
        <v>79</v>
      </c>
      <c r="I76" s="69"/>
      <c r="J76" s="69"/>
      <c r="K76" s="69"/>
      <c r="L76" s="69"/>
      <c r="M76" s="59">
        <f>M74+M75</f>
        <v>79901299</v>
      </c>
      <c r="N76" s="59">
        <f>N74+N75</f>
        <v>68141605</v>
      </c>
      <c r="O76" s="60">
        <f t="shared" si="2"/>
        <v>-11759694</v>
      </c>
      <c r="P76" s="24"/>
    </row>
    <row r="77" spans="1:16" s="51" customFormat="1" ht="19.5" customHeight="1" thickBot="1">
      <c r="A77" s="48"/>
      <c r="B77" s="87" t="s">
        <v>26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95">
        <f>M76</f>
        <v>79901299</v>
      </c>
      <c r="N77" s="95">
        <f>N76</f>
        <v>68141605</v>
      </c>
      <c r="O77" s="64">
        <f t="shared" si="2"/>
        <v>-11759694</v>
      </c>
      <c r="P77" s="24"/>
    </row>
    <row r="78" spans="2:16" s="51" customFormat="1" ht="18" customHeight="1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24"/>
    </row>
    <row r="79" s="51" customFormat="1" ht="18" customHeight="1">
      <c r="P79" s="24"/>
    </row>
    <row r="80" s="51" customFormat="1" ht="18" customHeight="1">
      <c r="P80" s="24"/>
    </row>
    <row r="81" s="51" customFormat="1" ht="18" customHeight="1">
      <c r="P81" s="24"/>
    </row>
    <row r="82" s="51" customFormat="1" ht="18" customHeight="1">
      <c r="P82" s="24"/>
    </row>
    <row r="83" s="51" customFormat="1" ht="18" customHeight="1"/>
    <row r="84" s="51" customFormat="1" ht="18" customHeight="1"/>
    <row r="85" s="51" customFormat="1" ht="18" customHeight="1"/>
    <row r="86" s="51" customFormat="1" ht="18" customHeight="1"/>
    <row r="87" s="51" customFormat="1" ht="18" customHeight="1"/>
    <row r="88" s="51" customFormat="1" ht="18" customHeight="1"/>
    <row r="89" s="51" customFormat="1" ht="18" customHeight="1"/>
    <row r="90" s="51" customFormat="1" ht="18" customHeight="1"/>
    <row r="91" s="51" customFormat="1" ht="18" customHeight="1"/>
    <row r="92" s="51" customFormat="1" ht="18" customHeight="1"/>
    <row r="93" s="51" customFormat="1" ht="18" customHeight="1"/>
    <row r="94" s="51" customFormat="1" ht="18" customHeight="1"/>
    <row r="95" s="51" customFormat="1" ht="18" customHeight="1"/>
    <row r="96" s="51" customFormat="1" ht="18" customHeight="1"/>
    <row r="97" s="51" customFormat="1" ht="18" customHeight="1"/>
    <row r="98" s="51" customFormat="1" ht="18" customHeight="1"/>
    <row r="99" s="51" customFormat="1" ht="18" customHeight="1"/>
    <row r="100" s="51" customFormat="1" ht="18" customHeight="1"/>
    <row r="101" s="51" customFormat="1" ht="18" customHeight="1"/>
    <row r="102" s="51" customFormat="1" ht="18" customHeight="1"/>
    <row r="103" s="51" customFormat="1" ht="18" customHeight="1"/>
    <row r="104" s="51" customFormat="1" ht="18" customHeight="1"/>
    <row r="105" s="51" customFormat="1" ht="18" customHeight="1"/>
    <row r="106" s="51" customFormat="1" ht="18" customHeight="1"/>
    <row r="107" s="51" customFormat="1" ht="18" customHeight="1"/>
    <row r="108" s="51" customFormat="1" ht="18" customHeight="1"/>
    <row r="109" s="51" customFormat="1" ht="18" customHeight="1"/>
    <row r="110" s="51" customFormat="1" ht="18" customHeight="1"/>
    <row r="111" s="51" customFormat="1" ht="18" customHeight="1"/>
    <row r="112" s="51" customFormat="1" ht="18" customHeight="1"/>
    <row r="113" s="51" customFormat="1" ht="18" customHeight="1"/>
    <row r="114" s="51" customFormat="1" ht="18" customHeight="1"/>
    <row r="115" s="51" customFormat="1" ht="18" customHeight="1"/>
    <row r="116" s="51" customFormat="1" ht="18" customHeight="1"/>
    <row r="117" s="51" customFormat="1" ht="18" customHeight="1"/>
    <row r="118" s="51" customFormat="1" ht="18" customHeight="1"/>
    <row r="119" s="51" customFormat="1" ht="18" customHeight="1"/>
    <row r="120" s="51" customFormat="1" ht="18" customHeight="1"/>
    <row r="121" s="51" customFormat="1" ht="18" customHeight="1"/>
    <row r="122" s="51" customFormat="1" ht="18" customHeight="1"/>
    <row r="123" s="51" customFormat="1" ht="18" customHeight="1"/>
    <row r="124" s="51" customFormat="1" ht="18" customHeight="1"/>
    <row r="125" s="51" customFormat="1" ht="18" customHeight="1"/>
    <row r="126" s="51" customFormat="1" ht="18" customHeight="1"/>
    <row r="127" s="51" customFormat="1" ht="18" customHeight="1"/>
    <row r="128" s="51" customFormat="1" ht="18" customHeight="1"/>
    <row r="129" s="51" customFormat="1" ht="18" customHeight="1"/>
    <row r="130" s="51" customFormat="1" ht="18" customHeight="1"/>
    <row r="131" s="51" customFormat="1" ht="18" customHeight="1"/>
    <row r="132" s="51" customFormat="1" ht="18" customHeight="1"/>
    <row r="133" s="51" customFormat="1" ht="18" customHeight="1"/>
    <row r="134" s="51" customFormat="1" ht="18" customHeight="1"/>
    <row r="135" s="51" customFormat="1" ht="18" customHeight="1"/>
    <row r="136" s="51" customFormat="1" ht="18" customHeight="1"/>
    <row r="137" s="51" customFormat="1" ht="18" customHeight="1"/>
    <row r="138" s="51" customFormat="1" ht="18" customHeight="1"/>
    <row r="139" s="51" customFormat="1" ht="18" customHeight="1"/>
    <row r="140" s="51" customFormat="1" ht="18" customHeight="1"/>
    <row r="141" s="51" customFormat="1" ht="18" customHeight="1"/>
    <row r="142" s="51" customFormat="1" ht="18" customHeight="1"/>
    <row r="143" s="51" customFormat="1" ht="18" customHeight="1"/>
    <row r="144" s="51" customFormat="1" ht="18" customHeight="1"/>
    <row r="145" s="51" customFormat="1" ht="18" customHeight="1"/>
    <row r="146" s="51" customFormat="1" ht="18" customHeight="1"/>
    <row r="147" s="51" customFormat="1" ht="18" customHeight="1"/>
    <row r="148" s="51" customFormat="1" ht="18" customHeight="1"/>
    <row r="149" s="51" customFormat="1" ht="18" customHeight="1"/>
    <row r="150" s="51" customFormat="1" ht="18" customHeight="1"/>
    <row r="151" s="51" customFormat="1" ht="18" customHeight="1"/>
    <row r="152" s="51" customFormat="1" ht="18" customHeight="1"/>
    <row r="153" s="51" customFormat="1" ht="18" customHeight="1"/>
    <row r="154" s="51" customFormat="1" ht="18" customHeight="1"/>
    <row r="155" s="51" customFormat="1" ht="18" customHeight="1"/>
    <row r="156" s="51" customFormat="1" ht="18" customHeight="1"/>
    <row r="157" s="51" customFormat="1" ht="18" customHeight="1"/>
    <row r="158" s="51" customFormat="1" ht="18" customHeight="1"/>
    <row r="159" s="51" customFormat="1" ht="18" customHeight="1"/>
    <row r="160" s="51" customFormat="1" ht="18" customHeight="1"/>
    <row r="161" s="51" customFormat="1" ht="18" customHeight="1"/>
    <row r="162" s="51" customFormat="1" ht="18" customHeight="1"/>
    <row r="163" s="51" customFormat="1" ht="18" customHeight="1"/>
    <row r="164" s="51" customFormat="1" ht="18" customHeight="1"/>
    <row r="165" s="51" customFormat="1" ht="18" customHeight="1"/>
    <row r="166" s="51" customFormat="1" ht="18" customHeight="1"/>
    <row r="167" s="51" customFormat="1" ht="18" customHeight="1"/>
    <row r="168" s="51" customFormat="1" ht="18" customHeight="1"/>
    <row r="169" s="51" customFormat="1" ht="18" customHeight="1"/>
    <row r="170" s="51" customFormat="1" ht="18" customHeight="1"/>
    <row r="171" s="51" customFormat="1" ht="18" customHeight="1"/>
    <row r="172" s="51" customFormat="1" ht="18" customHeight="1"/>
    <row r="173" s="51" customFormat="1" ht="18" customHeight="1"/>
    <row r="174" s="51" customFormat="1" ht="18" customHeight="1"/>
    <row r="175" s="51" customFormat="1" ht="18" customHeight="1"/>
    <row r="176" s="51" customFormat="1" ht="18" customHeight="1"/>
    <row r="177" s="51" customFormat="1" ht="18" customHeight="1"/>
    <row r="178" s="51" customFormat="1" ht="18" customHeight="1"/>
    <row r="179" s="51" customFormat="1" ht="18" customHeight="1"/>
    <row r="180" s="51" customFormat="1" ht="18" customHeight="1"/>
    <row r="181" s="51" customFormat="1" ht="18" customHeight="1"/>
    <row r="182" s="51" customFormat="1" ht="18" customHeight="1"/>
    <row r="183" s="51" customFormat="1" ht="18" customHeight="1"/>
    <row r="184" s="51" customFormat="1" ht="18" customHeight="1"/>
    <row r="185" s="51" customFormat="1" ht="18" customHeight="1"/>
    <row r="186" s="51" customFormat="1" ht="18" customHeight="1"/>
    <row r="187" s="51" customFormat="1" ht="18" customHeight="1"/>
    <row r="188" s="51" customFormat="1" ht="18" customHeight="1"/>
    <row r="189" s="51" customFormat="1" ht="18" customHeight="1"/>
    <row r="190" s="51" customFormat="1" ht="18" customHeight="1"/>
    <row r="191" s="51" customFormat="1" ht="18" customHeight="1"/>
    <row r="192" s="51" customFormat="1" ht="18" customHeight="1"/>
    <row r="193" s="51" customFormat="1" ht="18" customHeight="1"/>
    <row r="194" s="51" customFormat="1" ht="18" customHeight="1"/>
    <row r="195" s="51" customFormat="1" ht="18" customHeight="1"/>
    <row r="196" s="51" customFormat="1" ht="18" customHeight="1"/>
    <row r="197" s="51" customFormat="1" ht="18" customHeight="1"/>
    <row r="198" s="51" customFormat="1" ht="18" customHeight="1"/>
    <row r="199" s="51" customFormat="1" ht="18" customHeight="1"/>
    <row r="200" s="51" customFormat="1" ht="18" customHeight="1"/>
    <row r="201" s="51" customFormat="1" ht="18" customHeight="1"/>
    <row r="202" s="51" customFormat="1" ht="18" customHeight="1"/>
    <row r="203" s="51" customFormat="1" ht="18" customHeight="1"/>
    <row r="204" s="51" customFormat="1" ht="18" customHeight="1"/>
    <row r="205" s="51" customFormat="1" ht="18" customHeight="1"/>
    <row r="206" s="51" customFormat="1" ht="18" customHeight="1"/>
    <row r="207" s="51" customFormat="1" ht="18" customHeight="1"/>
    <row r="208" s="51" customFormat="1" ht="18" customHeight="1"/>
    <row r="209" s="51" customFormat="1" ht="18" customHeight="1"/>
    <row r="210" s="51" customFormat="1" ht="18" customHeight="1"/>
    <row r="211" s="51" customFormat="1" ht="18" customHeight="1"/>
    <row r="212" s="51" customFormat="1" ht="18" customHeight="1"/>
    <row r="213" s="51" customFormat="1" ht="18" customHeight="1"/>
    <row r="214" s="51" customFormat="1" ht="18" customHeight="1"/>
    <row r="215" s="51" customFormat="1" ht="18" customHeight="1"/>
    <row r="216" s="51" customFormat="1" ht="18" customHeight="1"/>
    <row r="217" s="51" customFormat="1" ht="18" customHeight="1"/>
    <row r="218" s="51" customFormat="1" ht="18" customHeight="1"/>
    <row r="219" s="51" customFormat="1" ht="18" customHeight="1"/>
    <row r="220" s="51" customFormat="1" ht="18" customHeight="1"/>
    <row r="221" s="51" customFormat="1" ht="18" customHeight="1"/>
    <row r="222" s="51" customFormat="1" ht="18" customHeight="1"/>
    <row r="223" s="51" customFormat="1" ht="18" customHeight="1"/>
    <row r="224" s="51" customFormat="1" ht="18" customHeight="1"/>
    <row r="225" s="51" customFormat="1" ht="18" customHeight="1"/>
    <row r="226" s="51" customFormat="1" ht="18" customHeight="1"/>
    <row r="227" s="51" customFormat="1" ht="18" customHeight="1"/>
    <row r="228" s="51" customFormat="1" ht="18" customHeight="1"/>
    <row r="229" s="51" customFormat="1" ht="18" customHeight="1"/>
    <row r="230" s="51" customFormat="1" ht="18" customHeight="1"/>
    <row r="231" s="51" customFormat="1" ht="18" customHeight="1"/>
    <row r="232" s="51" customFormat="1" ht="18" customHeight="1"/>
    <row r="233" s="51" customFormat="1" ht="18" customHeight="1"/>
    <row r="234" s="51" customFormat="1" ht="18" customHeight="1"/>
    <row r="235" s="51" customFormat="1" ht="18" customHeight="1"/>
    <row r="236" s="51" customFormat="1" ht="18" customHeight="1"/>
    <row r="237" s="51" customFormat="1" ht="18" customHeight="1"/>
    <row r="238" s="51" customFormat="1" ht="18" customHeight="1"/>
    <row r="239" s="51" customFormat="1" ht="18" customHeight="1"/>
    <row r="240" s="51" customFormat="1" ht="18" customHeight="1"/>
    <row r="241" s="51" customFormat="1" ht="18" customHeight="1"/>
    <row r="242" s="51" customFormat="1" ht="18" customHeight="1"/>
    <row r="243" s="51" customFormat="1" ht="18" customHeight="1"/>
    <row r="244" s="51" customFormat="1" ht="18" customHeight="1"/>
    <row r="245" s="51" customFormat="1" ht="18" customHeight="1"/>
    <row r="246" s="51" customFormat="1" ht="18" customHeight="1"/>
    <row r="247" s="51" customFormat="1" ht="18" customHeight="1"/>
    <row r="248" s="51" customFormat="1" ht="18" customHeight="1"/>
    <row r="249" s="51" customFormat="1" ht="18" customHeight="1"/>
    <row r="250" s="51" customFormat="1" ht="18" customHeight="1"/>
    <row r="251" s="51" customFormat="1" ht="18" customHeight="1"/>
    <row r="252" s="51" customFormat="1" ht="18" customHeight="1"/>
    <row r="253" s="51" customFormat="1" ht="18" customHeight="1"/>
    <row r="254" s="51" customFormat="1" ht="18" customHeight="1"/>
  </sheetData>
  <sheetProtection sheet="1"/>
  <mergeCells count="1">
    <mergeCell ref="B12:L12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0"/>
  <sheetViews>
    <sheetView zoomScalePageLayoutView="0" workbookViewId="0" topLeftCell="A1">
      <selection activeCell="B2" sqref="B2"/>
    </sheetView>
  </sheetViews>
  <sheetFormatPr defaultColWidth="9.00390625" defaultRowHeight="15"/>
  <cols>
    <col min="1" max="1" width="8.421875" style="44" customWidth="1"/>
    <col min="2" max="11" width="2.00390625" style="44" customWidth="1"/>
    <col min="12" max="12" width="21.00390625" style="44" customWidth="1"/>
    <col min="13" max="15" width="16.8515625" style="44" customWidth="1"/>
    <col min="16" max="16" width="13.7109375" style="44" customWidth="1"/>
    <col min="17" max="16384" width="9.00390625" style="44" customWidth="1"/>
  </cols>
  <sheetData>
    <row r="1" spans="2:16" ht="18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96"/>
    </row>
    <row r="2" spans="2:15" ht="18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6" ht="18" customHeight="1">
      <c r="B3" s="76" t="s">
        <v>132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5"/>
    </row>
    <row r="4" spans="2:16" s="51" customFormat="1" ht="18" customHeight="1">
      <c r="B4" s="77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5"/>
    </row>
    <row r="5" spans="2:16" s="51" customFormat="1" ht="20.25" customHeight="1">
      <c r="B5" s="52"/>
      <c r="C5" s="52"/>
      <c r="D5" s="52"/>
      <c r="E5" s="52"/>
      <c r="F5" s="52"/>
      <c r="G5" s="52"/>
      <c r="H5" s="52"/>
      <c r="I5" s="52"/>
      <c r="J5" s="52"/>
      <c r="K5" s="52"/>
      <c r="L5" s="53" t="s">
        <v>21</v>
      </c>
      <c r="M5" s="54">
        <f>N18+N58</f>
        <v>3439629</v>
      </c>
      <c r="N5" s="53" t="s">
        <v>27</v>
      </c>
      <c r="O5" s="52"/>
      <c r="P5" s="55"/>
    </row>
    <row r="6" spans="2:16" s="51" customFormat="1" ht="20.2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3" t="s">
        <v>22</v>
      </c>
      <c r="M6" s="54">
        <f>N52+N62+N65</f>
        <v>5488149</v>
      </c>
      <c r="N6" s="53" t="s">
        <v>27</v>
      </c>
      <c r="O6" s="52"/>
      <c r="P6" s="55"/>
    </row>
    <row r="7" spans="2:16" s="51" customFormat="1" ht="20.25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3" t="s">
        <v>36</v>
      </c>
      <c r="M7" s="54">
        <f>N64</f>
        <v>2048520</v>
      </c>
      <c r="N7" s="53" t="s">
        <v>27</v>
      </c>
      <c r="O7" s="52"/>
      <c r="P7" s="55"/>
    </row>
    <row r="8" spans="2:16" s="51" customFormat="1" ht="20.25" customHeight="1">
      <c r="B8" s="52"/>
      <c r="C8" s="52"/>
      <c r="D8" s="52"/>
      <c r="E8" s="52"/>
      <c r="F8" s="52"/>
      <c r="G8" s="52"/>
      <c r="H8" s="52"/>
      <c r="I8" s="52"/>
      <c r="J8" s="52"/>
      <c r="K8" s="52"/>
      <c r="L8" s="53" t="s">
        <v>25</v>
      </c>
      <c r="M8" s="78">
        <f>M5-M6+M7</f>
        <v>0</v>
      </c>
      <c r="N8" s="53" t="s">
        <v>27</v>
      </c>
      <c r="O8" s="52"/>
      <c r="P8" s="55"/>
    </row>
    <row r="9" spans="2:16" s="51" customFormat="1" ht="20.2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79" t="s">
        <v>23</v>
      </c>
      <c r="M9" s="78">
        <f>M69</f>
        <v>988483</v>
      </c>
      <c r="N9" s="53" t="s">
        <v>27</v>
      </c>
      <c r="O9" s="52"/>
      <c r="P9" s="55"/>
    </row>
    <row r="10" spans="2:16" s="51" customFormat="1" ht="20.2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79" t="s">
        <v>24</v>
      </c>
      <c r="M10" s="78">
        <f>M8+M9</f>
        <v>988483</v>
      </c>
      <c r="N10" s="53" t="s">
        <v>27</v>
      </c>
      <c r="O10" s="52"/>
      <c r="P10" s="55"/>
    </row>
    <row r="11" spans="2:16" s="51" customFormat="1" ht="18" customHeight="1" thickBot="1"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82"/>
    </row>
    <row r="12" spans="2:16" s="51" customFormat="1" ht="20.25" customHeight="1" thickBot="1">
      <c r="B12" s="121" t="s">
        <v>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83" t="s">
        <v>29</v>
      </c>
      <c r="N12" s="83" t="s">
        <v>28</v>
      </c>
      <c r="O12" s="84" t="s">
        <v>128</v>
      </c>
      <c r="P12" s="97"/>
    </row>
    <row r="13" spans="2:15" s="51" customFormat="1" ht="20.25" customHeight="1">
      <c r="B13" s="12" t="s">
        <v>76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99"/>
      <c r="N13" s="85"/>
      <c r="O13" s="65"/>
    </row>
    <row r="14" spans="2:15" s="51" customFormat="1" ht="20.25" customHeight="1">
      <c r="B14" s="68"/>
      <c r="C14" s="69" t="s">
        <v>1</v>
      </c>
      <c r="D14" s="69"/>
      <c r="E14" s="69"/>
      <c r="F14" s="69"/>
      <c r="G14" s="69"/>
      <c r="H14" s="69"/>
      <c r="I14" s="69"/>
      <c r="J14" s="69"/>
      <c r="K14" s="69"/>
      <c r="L14" s="69"/>
      <c r="M14" s="86"/>
      <c r="N14" s="86"/>
      <c r="O14" s="60"/>
    </row>
    <row r="15" spans="2:15" s="51" customFormat="1" ht="20.25" customHeight="1">
      <c r="B15" s="68"/>
      <c r="C15" s="69"/>
      <c r="D15" s="69" t="s">
        <v>2</v>
      </c>
      <c r="E15" s="69"/>
      <c r="F15" s="69"/>
      <c r="G15" s="69"/>
      <c r="H15" s="69"/>
      <c r="I15" s="69"/>
      <c r="J15" s="69"/>
      <c r="K15" s="69"/>
      <c r="L15" s="69"/>
      <c r="M15" s="86"/>
      <c r="N15" s="86"/>
      <c r="O15" s="60"/>
    </row>
    <row r="16" spans="2:16" s="51" customFormat="1" ht="20.25" customHeight="1">
      <c r="B16" s="68"/>
      <c r="C16" s="69"/>
      <c r="D16" s="69"/>
      <c r="E16" s="69" t="s">
        <v>129</v>
      </c>
      <c r="F16" s="69"/>
      <c r="G16" s="69"/>
      <c r="H16" s="69"/>
      <c r="I16" s="69"/>
      <c r="J16" s="69"/>
      <c r="K16" s="69"/>
      <c r="L16" s="69"/>
      <c r="M16" s="59">
        <v>3208390</v>
      </c>
      <c r="N16" s="59">
        <v>2968254</v>
      </c>
      <c r="O16" s="60">
        <f>N16-M16</f>
        <v>-240136</v>
      </c>
      <c r="P16" s="24"/>
    </row>
    <row r="17" spans="2:16" s="51" customFormat="1" ht="20.25" customHeight="1" thickBot="1">
      <c r="B17" s="68"/>
      <c r="C17" s="69"/>
      <c r="D17" s="69"/>
      <c r="E17" s="69" t="s">
        <v>130</v>
      </c>
      <c r="F17" s="69"/>
      <c r="G17" s="69"/>
      <c r="H17" s="69"/>
      <c r="I17" s="69"/>
      <c r="J17" s="69"/>
      <c r="K17" s="69"/>
      <c r="L17" s="69"/>
      <c r="M17" s="61">
        <v>3626</v>
      </c>
      <c r="N17" s="61">
        <v>266875</v>
      </c>
      <c r="O17" s="62">
        <f>N17-M17</f>
        <v>263249</v>
      </c>
      <c r="P17" s="24"/>
    </row>
    <row r="18" spans="2:16" s="51" customFormat="1" ht="20.25" customHeight="1" thickBot="1">
      <c r="B18" s="87"/>
      <c r="C18" s="88"/>
      <c r="D18" s="88"/>
      <c r="E18" s="88"/>
      <c r="F18" s="88"/>
      <c r="G18" s="88"/>
      <c r="H18" s="88" t="s">
        <v>14</v>
      </c>
      <c r="I18" s="88"/>
      <c r="J18" s="88"/>
      <c r="K18" s="88"/>
      <c r="L18" s="88"/>
      <c r="M18" s="63">
        <f>SUM(M16:M17)</f>
        <v>3212016</v>
      </c>
      <c r="N18" s="63">
        <f>SUM(N16:N17)</f>
        <v>3235129</v>
      </c>
      <c r="O18" s="64">
        <f>N18-M18</f>
        <v>23113</v>
      </c>
      <c r="P18" s="24"/>
    </row>
    <row r="19" spans="2:16" s="51" customFormat="1" ht="20.25" customHeight="1">
      <c r="B19" s="68"/>
      <c r="C19" s="69"/>
      <c r="D19" s="69" t="s">
        <v>3</v>
      </c>
      <c r="E19" s="69"/>
      <c r="F19" s="69"/>
      <c r="G19" s="69"/>
      <c r="H19" s="69"/>
      <c r="I19" s="69"/>
      <c r="J19" s="69"/>
      <c r="K19" s="69"/>
      <c r="L19" s="69"/>
      <c r="M19" s="57"/>
      <c r="N19" s="57"/>
      <c r="O19" s="65"/>
      <c r="P19" s="24"/>
    </row>
    <row r="20" spans="2:16" s="51" customFormat="1" ht="20.25" customHeight="1">
      <c r="B20" s="68"/>
      <c r="C20" s="69"/>
      <c r="D20" s="69"/>
      <c r="E20" s="69" t="s">
        <v>4</v>
      </c>
      <c r="F20" s="69"/>
      <c r="G20" s="69"/>
      <c r="H20" s="69"/>
      <c r="I20" s="69"/>
      <c r="J20" s="69"/>
      <c r="K20" s="69"/>
      <c r="L20" s="69"/>
      <c r="M20" s="59"/>
      <c r="N20" s="59"/>
      <c r="O20" s="60"/>
      <c r="P20" s="24"/>
    </row>
    <row r="21" spans="2:15" s="24" customFormat="1" ht="20.25" customHeight="1">
      <c r="B21" s="5"/>
      <c r="C21" s="6"/>
      <c r="D21" s="6"/>
      <c r="E21" s="6"/>
      <c r="F21" s="6" t="s">
        <v>42</v>
      </c>
      <c r="G21" s="6"/>
      <c r="H21" s="6"/>
      <c r="I21" s="6"/>
      <c r="J21" s="6"/>
      <c r="K21" s="6"/>
      <c r="L21" s="27"/>
      <c r="M21" s="16"/>
      <c r="N21" s="16"/>
      <c r="O21" s="28"/>
    </row>
    <row r="22" spans="2:15" s="24" customFormat="1" ht="20.25" customHeight="1">
      <c r="B22" s="5"/>
      <c r="C22" s="6"/>
      <c r="D22" s="6"/>
      <c r="E22" s="27" t="s">
        <v>43</v>
      </c>
      <c r="F22" s="6"/>
      <c r="G22" s="6"/>
      <c r="H22" s="6"/>
      <c r="I22" s="6"/>
      <c r="J22" s="6"/>
      <c r="K22" s="6"/>
      <c r="M22" s="89">
        <v>3898565</v>
      </c>
      <c r="N22" s="89">
        <v>3411132</v>
      </c>
      <c r="O22" s="28">
        <f aca="true" t="shared" si="0" ref="O22:O46">N22-M22</f>
        <v>-487433</v>
      </c>
    </row>
    <row r="23" spans="2:15" s="24" customFormat="1" ht="20.25" customHeight="1">
      <c r="B23" s="5"/>
      <c r="C23" s="6"/>
      <c r="D23" s="6"/>
      <c r="E23" s="27" t="s">
        <v>44</v>
      </c>
      <c r="F23" s="6"/>
      <c r="G23" s="6"/>
      <c r="H23" s="6"/>
      <c r="I23" s="6"/>
      <c r="J23" s="6"/>
      <c r="K23" s="6"/>
      <c r="M23" s="89">
        <v>0</v>
      </c>
      <c r="N23" s="89">
        <v>71975</v>
      </c>
      <c r="O23" s="28">
        <f t="shared" si="0"/>
        <v>71975</v>
      </c>
    </row>
    <row r="24" spans="2:15" s="24" customFormat="1" ht="20.25" customHeight="1">
      <c r="B24" s="5"/>
      <c r="C24" s="6"/>
      <c r="D24" s="6"/>
      <c r="E24" s="27" t="s">
        <v>45</v>
      </c>
      <c r="F24" s="6"/>
      <c r="G24" s="6"/>
      <c r="H24" s="6"/>
      <c r="I24" s="6"/>
      <c r="J24" s="6"/>
      <c r="K24" s="6"/>
      <c r="M24" s="89">
        <v>770642</v>
      </c>
      <c r="N24" s="89">
        <v>458848</v>
      </c>
      <c r="O24" s="28">
        <f t="shared" si="0"/>
        <v>-311794</v>
      </c>
    </row>
    <row r="25" spans="2:15" s="24" customFormat="1" ht="20.25" customHeight="1">
      <c r="B25" s="5"/>
      <c r="C25" s="6"/>
      <c r="D25" s="6"/>
      <c r="E25" s="27" t="s">
        <v>46</v>
      </c>
      <c r="F25" s="6"/>
      <c r="G25" s="6"/>
      <c r="H25" s="6"/>
      <c r="I25" s="6"/>
      <c r="J25" s="6"/>
      <c r="K25" s="6"/>
      <c r="M25" s="89">
        <v>15560</v>
      </c>
      <c r="N25" s="89">
        <v>1591</v>
      </c>
      <c r="O25" s="28">
        <f t="shared" si="0"/>
        <v>-13969</v>
      </c>
    </row>
    <row r="26" spans="2:15" s="24" customFormat="1" ht="20.25" customHeight="1">
      <c r="B26" s="5"/>
      <c r="C26" s="6"/>
      <c r="D26" s="6"/>
      <c r="E26" s="27" t="s">
        <v>47</v>
      </c>
      <c r="F26" s="6"/>
      <c r="G26" s="6"/>
      <c r="H26" s="6"/>
      <c r="I26" s="6"/>
      <c r="J26" s="6"/>
      <c r="K26" s="6"/>
      <c r="M26" s="89">
        <v>0</v>
      </c>
      <c r="N26" s="89">
        <v>0</v>
      </c>
      <c r="O26" s="28">
        <f t="shared" si="0"/>
        <v>0</v>
      </c>
    </row>
    <row r="27" spans="2:15" s="24" customFormat="1" ht="20.25" customHeight="1">
      <c r="B27" s="5"/>
      <c r="C27" s="6"/>
      <c r="D27" s="6"/>
      <c r="E27" s="27" t="s">
        <v>48</v>
      </c>
      <c r="F27" s="6"/>
      <c r="G27" s="6"/>
      <c r="H27" s="6"/>
      <c r="I27" s="6"/>
      <c r="J27" s="6"/>
      <c r="K27" s="6"/>
      <c r="M27" s="89">
        <v>369291</v>
      </c>
      <c r="N27" s="89">
        <v>6259</v>
      </c>
      <c r="O27" s="28">
        <f t="shared" si="0"/>
        <v>-363032</v>
      </c>
    </row>
    <row r="28" spans="2:15" s="24" customFormat="1" ht="20.25" customHeight="1">
      <c r="B28" s="5"/>
      <c r="C28" s="6"/>
      <c r="D28" s="6"/>
      <c r="E28" s="27" t="s">
        <v>49</v>
      </c>
      <c r="F28" s="6"/>
      <c r="G28" s="6"/>
      <c r="H28" s="6"/>
      <c r="I28" s="6"/>
      <c r="J28" s="6"/>
      <c r="K28" s="6"/>
      <c r="M28" s="89">
        <v>932547</v>
      </c>
      <c r="N28" s="89">
        <v>847762</v>
      </c>
      <c r="O28" s="28">
        <f t="shared" si="0"/>
        <v>-84785</v>
      </c>
    </row>
    <row r="29" spans="2:15" s="24" customFormat="1" ht="20.25" customHeight="1">
      <c r="B29" s="5"/>
      <c r="C29" s="6"/>
      <c r="D29" s="6"/>
      <c r="E29" s="6"/>
      <c r="F29" s="6" t="s">
        <v>50</v>
      </c>
      <c r="G29" s="6"/>
      <c r="H29" s="6"/>
      <c r="I29" s="6"/>
      <c r="J29" s="6"/>
      <c r="K29" s="6"/>
      <c r="L29" s="27"/>
      <c r="M29" s="89"/>
      <c r="N29" s="89"/>
      <c r="O29" s="28"/>
    </row>
    <row r="30" spans="2:15" s="24" customFormat="1" ht="20.25" customHeight="1">
      <c r="B30" s="5"/>
      <c r="C30" s="6"/>
      <c r="D30" s="6"/>
      <c r="E30" s="27" t="s">
        <v>51</v>
      </c>
      <c r="F30" s="6"/>
      <c r="G30" s="6"/>
      <c r="H30" s="6"/>
      <c r="I30" s="6"/>
      <c r="J30" s="6"/>
      <c r="K30" s="6"/>
      <c r="M30" s="89">
        <v>292209</v>
      </c>
      <c r="N30" s="89">
        <v>292561</v>
      </c>
      <c r="O30" s="28">
        <f t="shared" si="0"/>
        <v>352</v>
      </c>
    </row>
    <row r="31" spans="2:15" s="24" customFormat="1" ht="20.25" customHeight="1">
      <c r="B31" s="5"/>
      <c r="C31" s="6"/>
      <c r="D31" s="6"/>
      <c r="E31" s="27" t="s">
        <v>52</v>
      </c>
      <c r="F31" s="6"/>
      <c r="G31" s="6"/>
      <c r="H31" s="6"/>
      <c r="I31" s="6"/>
      <c r="J31" s="6"/>
      <c r="K31" s="6"/>
      <c r="M31" s="89">
        <v>220359</v>
      </c>
      <c r="N31" s="89">
        <v>81200</v>
      </c>
      <c r="O31" s="28">
        <f t="shared" si="0"/>
        <v>-139159</v>
      </c>
    </row>
    <row r="32" spans="2:15" s="24" customFormat="1" ht="20.25" customHeight="1">
      <c r="B32" s="5"/>
      <c r="C32" s="6"/>
      <c r="D32" s="6"/>
      <c r="E32" s="27" t="s">
        <v>53</v>
      </c>
      <c r="F32" s="6"/>
      <c r="G32" s="6"/>
      <c r="H32" s="6"/>
      <c r="I32" s="6"/>
      <c r="J32" s="6"/>
      <c r="K32" s="6"/>
      <c r="M32" s="89">
        <v>554</v>
      </c>
      <c r="N32" s="89">
        <v>528</v>
      </c>
      <c r="O32" s="28">
        <f t="shared" si="0"/>
        <v>-26</v>
      </c>
    </row>
    <row r="33" spans="2:15" s="24" customFormat="1" ht="20.25" customHeight="1">
      <c r="B33" s="5"/>
      <c r="C33" s="6"/>
      <c r="D33" s="6"/>
      <c r="E33" s="27" t="s">
        <v>54</v>
      </c>
      <c r="F33" s="6"/>
      <c r="G33" s="6"/>
      <c r="H33" s="6"/>
      <c r="I33" s="6"/>
      <c r="J33" s="6"/>
      <c r="K33" s="6"/>
      <c r="M33" s="89">
        <v>17108</v>
      </c>
      <c r="N33" s="89">
        <v>8223</v>
      </c>
      <c r="O33" s="28">
        <f t="shared" si="0"/>
        <v>-8885</v>
      </c>
    </row>
    <row r="34" spans="2:15" s="24" customFormat="1" ht="20.25" customHeight="1">
      <c r="B34" s="5"/>
      <c r="C34" s="6"/>
      <c r="D34" s="6"/>
      <c r="E34" s="27" t="s">
        <v>55</v>
      </c>
      <c r="F34" s="6"/>
      <c r="G34" s="6"/>
      <c r="H34" s="6"/>
      <c r="I34" s="6"/>
      <c r="J34" s="6"/>
      <c r="K34" s="6"/>
      <c r="M34" s="89">
        <v>0</v>
      </c>
      <c r="N34" s="89">
        <v>435</v>
      </c>
      <c r="O34" s="28">
        <f t="shared" si="0"/>
        <v>435</v>
      </c>
    </row>
    <row r="35" spans="2:15" s="24" customFormat="1" ht="20.25" customHeight="1">
      <c r="B35" s="5"/>
      <c r="C35" s="6"/>
      <c r="D35" s="6"/>
      <c r="E35" s="27" t="s">
        <v>56</v>
      </c>
      <c r="F35" s="6"/>
      <c r="G35" s="6"/>
      <c r="H35" s="6"/>
      <c r="I35" s="6"/>
      <c r="J35" s="6"/>
      <c r="K35" s="6"/>
      <c r="M35" s="89">
        <v>13059</v>
      </c>
      <c r="N35" s="89">
        <v>11644</v>
      </c>
      <c r="O35" s="28">
        <f t="shared" si="0"/>
        <v>-1415</v>
      </c>
    </row>
    <row r="36" spans="2:15" s="24" customFormat="1" ht="20.25" customHeight="1">
      <c r="B36" s="5"/>
      <c r="C36" s="6"/>
      <c r="D36" s="6"/>
      <c r="E36" s="27" t="s">
        <v>57</v>
      </c>
      <c r="F36" s="6"/>
      <c r="G36" s="6"/>
      <c r="H36" s="6"/>
      <c r="I36" s="6"/>
      <c r="J36" s="6"/>
      <c r="K36" s="6"/>
      <c r="M36" s="89">
        <v>4480</v>
      </c>
      <c r="N36" s="89">
        <v>2012</v>
      </c>
      <c r="O36" s="28">
        <f t="shared" si="0"/>
        <v>-2468</v>
      </c>
    </row>
    <row r="37" spans="2:15" s="24" customFormat="1" ht="20.25" customHeight="1">
      <c r="B37" s="5"/>
      <c r="C37" s="6"/>
      <c r="D37" s="6"/>
      <c r="E37" s="27" t="s">
        <v>58</v>
      </c>
      <c r="F37" s="6"/>
      <c r="G37" s="6"/>
      <c r="H37" s="6"/>
      <c r="I37" s="6"/>
      <c r="J37" s="6"/>
      <c r="K37" s="6"/>
      <c r="M37" s="89">
        <v>1500</v>
      </c>
      <c r="N37" s="89">
        <v>2000</v>
      </c>
      <c r="O37" s="28">
        <f t="shared" si="0"/>
        <v>500</v>
      </c>
    </row>
    <row r="38" spans="2:15" s="24" customFormat="1" ht="20.25" customHeight="1">
      <c r="B38" s="5"/>
      <c r="C38" s="6"/>
      <c r="D38" s="6"/>
      <c r="E38" s="27" t="s">
        <v>59</v>
      </c>
      <c r="F38" s="6"/>
      <c r="G38" s="6"/>
      <c r="H38" s="6"/>
      <c r="I38" s="6"/>
      <c r="J38" s="6"/>
      <c r="K38" s="6"/>
      <c r="M38" s="16">
        <v>1001</v>
      </c>
      <c r="N38" s="16">
        <v>462</v>
      </c>
      <c r="O38" s="28">
        <f t="shared" si="0"/>
        <v>-539</v>
      </c>
    </row>
    <row r="39" spans="2:15" s="24" customFormat="1" ht="20.25" customHeight="1">
      <c r="B39" s="5"/>
      <c r="C39" s="6"/>
      <c r="D39" s="6"/>
      <c r="E39" s="27" t="s">
        <v>60</v>
      </c>
      <c r="F39" s="6"/>
      <c r="G39" s="6"/>
      <c r="H39" s="6"/>
      <c r="I39" s="6"/>
      <c r="J39" s="6"/>
      <c r="K39" s="6"/>
      <c r="M39" s="16">
        <v>4428</v>
      </c>
      <c r="N39" s="16">
        <v>4556</v>
      </c>
      <c r="O39" s="28">
        <f t="shared" si="0"/>
        <v>128</v>
      </c>
    </row>
    <row r="40" spans="2:15" s="24" customFormat="1" ht="20.25" customHeight="1">
      <c r="B40" s="5"/>
      <c r="C40" s="6"/>
      <c r="D40" s="6"/>
      <c r="E40" s="27" t="s">
        <v>61</v>
      </c>
      <c r="F40" s="6"/>
      <c r="G40" s="6"/>
      <c r="H40" s="6"/>
      <c r="I40" s="6"/>
      <c r="J40" s="6"/>
      <c r="K40" s="6"/>
      <c r="M40" s="16">
        <v>612</v>
      </c>
      <c r="N40" s="16">
        <v>0</v>
      </c>
      <c r="O40" s="28">
        <f t="shared" si="0"/>
        <v>-612</v>
      </c>
    </row>
    <row r="41" spans="2:15" s="24" customFormat="1" ht="20.25" customHeight="1">
      <c r="B41" s="5"/>
      <c r="C41" s="6"/>
      <c r="D41" s="6"/>
      <c r="E41" s="27" t="s">
        <v>62</v>
      </c>
      <c r="F41" s="6"/>
      <c r="G41" s="6"/>
      <c r="H41" s="6"/>
      <c r="I41" s="6"/>
      <c r="J41" s="6"/>
      <c r="K41" s="6"/>
      <c r="M41" s="16">
        <v>205069</v>
      </c>
      <c r="N41" s="16">
        <v>201882</v>
      </c>
      <c r="O41" s="28">
        <f t="shared" si="0"/>
        <v>-3187</v>
      </c>
    </row>
    <row r="42" spans="2:15" s="24" customFormat="1" ht="20.25" customHeight="1">
      <c r="B42" s="5"/>
      <c r="C42" s="6"/>
      <c r="D42" s="6"/>
      <c r="E42" s="27" t="s">
        <v>63</v>
      </c>
      <c r="F42" s="6"/>
      <c r="G42" s="6"/>
      <c r="H42" s="6"/>
      <c r="I42" s="6"/>
      <c r="J42" s="6"/>
      <c r="K42" s="6"/>
      <c r="M42" s="16">
        <v>5360</v>
      </c>
      <c r="N42" s="16">
        <v>3380</v>
      </c>
      <c r="O42" s="28">
        <f t="shared" si="0"/>
        <v>-1980</v>
      </c>
    </row>
    <row r="43" spans="2:15" s="24" customFormat="1" ht="20.25" customHeight="1">
      <c r="B43" s="5"/>
      <c r="C43" s="6"/>
      <c r="D43" s="6"/>
      <c r="E43" s="27" t="s">
        <v>74</v>
      </c>
      <c r="F43" s="6"/>
      <c r="G43" s="6"/>
      <c r="H43" s="6"/>
      <c r="I43" s="6"/>
      <c r="J43" s="6"/>
      <c r="K43" s="6"/>
      <c r="M43" s="16">
        <v>767</v>
      </c>
      <c r="N43" s="16">
        <v>0</v>
      </c>
      <c r="O43" s="28">
        <f>N43-M43</f>
        <v>-767</v>
      </c>
    </row>
    <row r="44" spans="2:15" s="24" customFormat="1" ht="20.25" customHeight="1">
      <c r="B44" s="5"/>
      <c r="C44" s="6"/>
      <c r="D44" s="6"/>
      <c r="E44" s="27" t="s">
        <v>69</v>
      </c>
      <c r="F44" s="6"/>
      <c r="G44" s="6"/>
      <c r="H44" s="6"/>
      <c r="I44" s="6"/>
      <c r="J44" s="6"/>
      <c r="K44" s="6"/>
      <c r="M44" s="16">
        <v>21129</v>
      </c>
      <c r="N44" s="16">
        <v>19483</v>
      </c>
      <c r="O44" s="28">
        <f t="shared" si="0"/>
        <v>-1646</v>
      </c>
    </row>
    <row r="45" spans="2:15" s="24" customFormat="1" ht="20.25" customHeight="1">
      <c r="B45" s="5"/>
      <c r="C45" s="6"/>
      <c r="D45" s="6"/>
      <c r="E45" s="27" t="s">
        <v>133</v>
      </c>
      <c r="F45" s="6"/>
      <c r="G45" s="6"/>
      <c r="H45" s="6"/>
      <c r="I45" s="6"/>
      <c r="J45" s="6"/>
      <c r="K45" s="6"/>
      <c r="M45" s="16">
        <v>0</v>
      </c>
      <c r="N45" s="16">
        <v>146</v>
      </c>
      <c r="O45" s="28">
        <f t="shared" si="0"/>
        <v>146</v>
      </c>
    </row>
    <row r="46" spans="2:15" s="24" customFormat="1" ht="20.25" customHeight="1">
      <c r="B46" s="5"/>
      <c r="C46" s="6"/>
      <c r="D46" s="6"/>
      <c r="E46" s="27" t="s">
        <v>70</v>
      </c>
      <c r="F46" s="6"/>
      <c r="G46" s="6"/>
      <c r="H46" s="6"/>
      <c r="I46" s="6"/>
      <c r="J46" s="6"/>
      <c r="K46" s="6"/>
      <c r="M46" s="16">
        <v>70986</v>
      </c>
      <c r="N46" s="16">
        <v>62070</v>
      </c>
      <c r="O46" s="28">
        <f t="shared" si="0"/>
        <v>-8916</v>
      </c>
    </row>
    <row r="47" spans="2:16" s="51" customFormat="1" ht="20.25" customHeight="1">
      <c r="B47" s="68"/>
      <c r="C47" s="69"/>
      <c r="D47" s="69"/>
      <c r="E47" s="69"/>
      <c r="F47" s="69"/>
      <c r="G47" s="69" t="s">
        <v>7</v>
      </c>
      <c r="H47" s="69"/>
      <c r="I47" s="69"/>
      <c r="J47" s="69"/>
      <c r="K47" s="69"/>
      <c r="L47" s="69"/>
      <c r="M47" s="59">
        <f>SUM(M21:M46)</f>
        <v>6845226</v>
      </c>
      <c r="N47" s="59">
        <f>SUM(N21:N46)</f>
        <v>5488149</v>
      </c>
      <c r="O47" s="60">
        <f>N47-M47</f>
        <v>-1357077</v>
      </c>
      <c r="P47" s="24"/>
    </row>
    <row r="48" spans="2:16" s="51" customFormat="1" ht="20.25" customHeight="1">
      <c r="B48" s="68"/>
      <c r="C48" s="69"/>
      <c r="D48" s="69"/>
      <c r="E48" s="69" t="s">
        <v>5</v>
      </c>
      <c r="F48" s="69"/>
      <c r="G48" s="69"/>
      <c r="H48" s="69"/>
      <c r="I48" s="69"/>
      <c r="J48" s="69"/>
      <c r="K48" s="69"/>
      <c r="L48" s="69"/>
      <c r="M48" s="59"/>
      <c r="N48" s="59"/>
      <c r="O48" s="60"/>
      <c r="P48" s="24"/>
    </row>
    <row r="49" spans="2:16" s="51" customFormat="1" ht="20.25" customHeight="1">
      <c r="B49" s="68"/>
      <c r="C49" s="69"/>
      <c r="D49" s="69"/>
      <c r="E49" s="69"/>
      <c r="F49" s="69" t="s">
        <v>6</v>
      </c>
      <c r="G49" s="69"/>
      <c r="H49" s="69"/>
      <c r="I49" s="69"/>
      <c r="J49" s="69"/>
      <c r="K49" s="69"/>
      <c r="L49" s="69"/>
      <c r="M49" s="59">
        <v>0</v>
      </c>
      <c r="N49" s="59">
        <v>0</v>
      </c>
      <c r="O49" s="60">
        <v>0</v>
      </c>
      <c r="P49" s="24"/>
    </row>
    <row r="50" spans="2:16" s="51" customFormat="1" ht="20.25" customHeight="1">
      <c r="B50" s="68"/>
      <c r="C50" s="69"/>
      <c r="D50" s="69"/>
      <c r="E50" s="69"/>
      <c r="F50" s="69" t="s">
        <v>8</v>
      </c>
      <c r="G50" s="69"/>
      <c r="H50" s="69"/>
      <c r="I50" s="69"/>
      <c r="J50" s="69"/>
      <c r="K50" s="69"/>
      <c r="L50" s="69"/>
      <c r="M50" s="59">
        <v>0</v>
      </c>
      <c r="N50" s="59">
        <v>0</v>
      </c>
      <c r="O50" s="60">
        <v>0</v>
      </c>
      <c r="P50" s="24"/>
    </row>
    <row r="51" spans="2:16" s="51" customFormat="1" ht="20.25" customHeight="1" thickBot="1">
      <c r="B51" s="68"/>
      <c r="C51" s="69"/>
      <c r="D51" s="69"/>
      <c r="E51" s="69"/>
      <c r="F51" s="69"/>
      <c r="G51" s="69" t="s">
        <v>18</v>
      </c>
      <c r="H51" s="69"/>
      <c r="I51" s="69"/>
      <c r="J51" s="69"/>
      <c r="K51" s="69"/>
      <c r="L51" s="69"/>
      <c r="M51" s="59">
        <f>SUM(M49:M50)</f>
        <v>0</v>
      </c>
      <c r="N51" s="59">
        <f>SUM(N49:N50)</f>
        <v>0</v>
      </c>
      <c r="O51" s="60">
        <v>0</v>
      </c>
      <c r="P51" s="24"/>
    </row>
    <row r="52" spans="2:16" s="51" customFormat="1" ht="20.25" customHeight="1" thickBot="1">
      <c r="B52" s="87"/>
      <c r="C52" s="88"/>
      <c r="D52" s="88"/>
      <c r="E52" s="88"/>
      <c r="F52" s="88"/>
      <c r="G52" s="88"/>
      <c r="H52" s="88" t="s">
        <v>9</v>
      </c>
      <c r="I52" s="88"/>
      <c r="J52" s="88"/>
      <c r="K52" s="88"/>
      <c r="L52" s="88"/>
      <c r="M52" s="63">
        <f>M47+M51</f>
        <v>6845226</v>
      </c>
      <c r="N52" s="63">
        <f>N47+N51</f>
        <v>5488149</v>
      </c>
      <c r="O52" s="64">
        <f>N52-M52</f>
        <v>-1357077</v>
      </c>
      <c r="P52" s="24"/>
    </row>
    <row r="53" spans="2:16" s="51" customFormat="1" ht="20.25" customHeight="1">
      <c r="B53" s="68"/>
      <c r="C53" s="69"/>
      <c r="D53" s="69"/>
      <c r="E53" s="69"/>
      <c r="F53" s="69"/>
      <c r="G53" s="69" t="s">
        <v>123</v>
      </c>
      <c r="H53" s="69"/>
      <c r="I53" s="48"/>
      <c r="J53" s="69"/>
      <c r="K53" s="69"/>
      <c r="L53" s="69"/>
      <c r="M53" s="57">
        <f>M18-M52</f>
        <v>-3633210</v>
      </c>
      <c r="N53" s="57">
        <f>N18-N52</f>
        <v>-2253020</v>
      </c>
      <c r="O53" s="65">
        <f>N53-M53</f>
        <v>1380190</v>
      </c>
      <c r="P53" s="24"/>
    </row>
    <row r="54" spans="2:16" s="51" customFormat="1" ht="20.25" customHeight="1">
      <c r="B54" s="68"/>
      <c r="C54" s="69" t="s">
        <v>11</v>
      </c>
      <c r="D54" s="69"/>
      <c r="E54" s="69"/>
      <c r="F54" s="69"/>
      <c r="G54" s="69"/>
      <c r="H54" s="69"/>
      <c r="I54" s="69"/>
      <c r="J54" s="69"/>
      <c r="K54" s="69"/>
      <c r="L54" s="69"/>
      <c r="M54" s="59"/>
      <c r="N54" s="59"/>
      <c r="O54" s="60"/>
      <c r="P54" s="24"/>
    </row>
    <row r="55" spans="2:16" s="51" customFormat="1" ht="20.25" customHeight="1">
      <c r="B55" s="68"/>
      <c r="C55" s="69"/>
      <c r="D55" s="69" t="s">
        <v>12</v>
      </c>
      <c r="E55" s="69"/>
      <c r="F55" s="69"/>
      <c r="G55" s="69"/>
      <c r="H55" s="69"/>
      <c r="I55" s="69"/>
      <c r="J55" s="69"/>
      <c r="K55" s="69"/>
      <c r="L55" s="90"/>
      <c r="M55" s="59"/>
      <c r="N55" s="59"/>
      <c r="O55" s="60"/>
      <c r="P55" s="24"/>
    </row>
    <row r="56" spans="2:16" s="51" customFormat="1" ht="20.25" customHeight="1">
      <c r="B56" s="68"/>
      <c r="C56" s="69"/>
      <c r="D56" s="69"/>
      <c r="E56" s="6" t="s">
        <v>41</v>
      </c>
      <c r="F56" s="69"/>
      <c r="G56" s="69"/>
      <c r="H56" s="69"/>
      <c r="I56" s="69"/>
      <c r="J56" s="69"/>
      <c r="K56" s="69"/>
      <c r="L56" s="90"/>
      <c r="M56" s="59">
        <v>0</v>
      </c>
      <c r="N56" s="59">
        <v>204500</v>
      </c>
      <c r="O56" s="62">
        <f>N56-M56</f>
        <v>204500</v>
      </c>
      <c r="P56" s="24"/>
    </row>
    <row r="57" spans="2:16" s="51" customFormat="1" ht="20.25" customHeight="1" thickBot="1">
      <c r="B57" s="68"/>
      <c r="C57" s="69"/>
      <c r="D57" s="69"/>
      <c r="E57" s="69" t="s">
        <v>15</v>
      </c>
      <c r="F57" s="69"/>
      <c r="G57" s="69"/>
      <c r="H57" s="69"/>
      <c r="I57" s="69"/>
      <c r="J57" s="69"/>
      <c r="K57" s="69"/>
      <c r="L57" s="90"/>
      <c r="M57" s="61">
        <v>0</v>
      </c>
      <c r="N57" s="61">
        <v>0</v>
      </c>
      <c r="O57" s="62">
        <f>N57-M57</f>
        <v>0</v>
      </c>
      <c r="P57" s="24"/>
    </row>
    <row r="58" spans="2:16" s="51" customFormat="1" ht="20.25" customHeight="1" thickBot="1">
      <c r="B58" s="87"/>
      <c r="C58" s="88"/>
      <c r="D58" s="88"/>
      <c r="E58" s="88"/>
      <c r="F58" s="88"/>
      <c r="G58" s="88"/>
      <c r="H58" s="88" t="s">
        <v>13</v>
      </c>
      <c r="I58" s="88"/>
      <c r="J58" s="88"/>
      <c r="K58" s="88"/>
      <c r="L58" s="91"/>
      <c r="M58" s="63">
        <f>SUM(M56:M57)</f>
        <v>0</v>
      </c>
      <c r="N58" s="63">
        <f>SUM(N56:N57)</f>
        <v>204500</v>
      </c>
      <c r="O58" s="64">
        <f>N58-M58</f>
        <v>204500</v>
      </c>
      <c r="P58" s="24"/>
    </row>
    <row r="59" spans="2:16" s="51" customFormat="1" ht="20.25" customHeight="1">
      <c r="B59" s="68"/>
      <c r="C59" s="69"/>
      <c r="D59" s="69" t="s">
        <v>16</v>
      </c>
      <c r="E59" s="69"/>
      <c r="F59" s="69"/>
      <c r="G59" s="69"/>
      <c r="H59" s="69"/>
      <c r="I59" s="69"/>
      <c r="J59" s="69"/>
      <c r="K59" s="69"/>
      <c r="L59" s="90"/>
      <c r="M59" s="57"/>
      <c r="N59" s="57"/>
      <c r="O59" s="65"/>
      <c r="P59" s="24"/>
    </row>
    <row r="60" spans="2:16" s="51" customFormat="1" ht="20.25" customHeight="1">
      <c r="B60" s="68"/>
      <c r="C60" s="69"/>
      <c r="D60" s="69"/>
      <c r="E60" s="69" t="s">
        <v>31</v>
      </c>
      <c r="F60" s="69"/>
      <c r="G60" s="69"/>
      <c r="H60" s="69"/>
      <c r="I60" s="69"/>
      <c r="J60" s="69"/>
      <c r="K60" s="69"/>
      <c r="L60" s="90"/>
      <c r="M60" s="59">
        <v>0</v>
      </c>
      <c r="N60" s="59">
        <v>0</v>
      </c>
      <c r="O60" s="60">
        <v>0</v>
      </c>
      <c r="P60" s="24"/>
    </row>
    <row r="61" spans="2:16" s="51" customFormat="1" ht="20.25" customHeight="1" thickBot="1">
      <c r="B61" s="92"/>
      <c r="C61" s="93"/>
      <c r="D61" s="93"/>
      <c r="E61" s="69" t="s">
        <v>32</v>
      </c>
      <c r="F61" s="93"/>
      <c r="G61" s="93"/>
      <c r="H61" s="93"/>
      <c r="I61" s="93"/>
      <c r="J61" s="93"/>
      <c r="K61" s="93"/>
      <c r="L61" s="94"/>
      <c r="M61" s="61">
        <v>0</v>
      </c>
      <c r="N61" s="61">
        <v>0</v>
      </c>
      <c r="O61" s="62">
        <f aca="true" t="shared" si="1" ref="O61:O69">N61-M61</f>
        <v>0</v>
      </c>
      <c r="P61" s="24"/>
    </row>
    <row r="62" spans="2:16" s="51" customFormat="1" ht="20.25" customHeight="1" thickBot="1">
      <c r="B62" s="87"/>
      <c r="C62" s="88"/>
      <c r="D62" s="88"/>
      <c r="E62" s="88"/>
      <c r="F62" s="88"/>
      <c r="G62" s="88"/>
      <c r="H62" s="88" t="s">
        <v>17</v>
      </c>
      <c r="I62" s="88"/>
      <c r="J62" s="88"/>
      <c r="K62" s="88"/>
      <c r="L62" s="91"/>
      <c r="M62" s="63">
        <f>SUM(M60:M61)</f>
        <v>0</v>
      </c>
      <c r="N62" s="63">
        <f>SUM(N60:N61)</f>
        <v>0</v>
      </c>
      <c r="O62" s="64">
        <f t="shared" si="1"/>
        <v>0</v>
      </c>
      <c r="P62" s="24"/>
    </row>
    <row r="63" spans="2:16" s="51" customFormat="1" ht="20.25" customHeight="1">
      <c r="B63" s="68"/>
      <c r="C63" s="69"/>
      <c r="D63" s="69"/>
      <c r="E63" s="69"/>
      <c r="F63" s="69"/>
      <c r="G63" s="69" t="s">
        <v>126</v>
      </c>
      <c r="H63" s="69"/>
      <c r="I63" s="69"/>
      <c r="J63" s="69"/>
      <c r="K63" s="69"/>
      <c r="L63" s="69"/>
      <c r="M63" s="57">
        <v>0</v>
      </c>
      <c r="N63" s="57">
        <f>N58-N62</f>
        <v>204500</v>
      </c>
      <c r="O63" s="65">
        <f t="shared" si="1"/>
        <v>204500</v>
      </c>
      <c r="P63" s="24"/>
    </row>
    <row r="64" spans="2:16" s="51" customFormat="1" ht="20.25" customHeight="1">
      <c r="B64" s="68"/>
      <c r="C64" s="69"/>
      <c r="D64" s="69"/>
      <c r="E64" s="69"/>
      <c r="F64" s="69"/>
      <c r="G64" s="69"/>
      <c r="H64" s="69" t="s">
        <v>36</v>
      </c>
      <c r="I64" s="69"/>
      <c r="J64" s="69"/>
      <c r="K64" s="69"/>
      <c r="L64" s="69"/>
      <c r="M64" s="57">
        <v>3649478</v>
      </c>
      <c r="N64" s="57">
        <v>2048520</v>
      </c>
      <c r="O64" s="65">
        <f t="shared" si="1"/>
        <v>-1600958</v>
      </c>
      <c r="P64" s="24"/>
    </row>
    <row r="65" spans="2:16" s="51" customFormat="1" ht="20.25" customHeight="1">
      <c r="B65" s="68"/>
      <c r="C65" s="69"/>
      <c r="D65" s="69"/>
      <c r="E65" s="69"/>
      <c r="F65" s="69"/>
      <c r="G65" s="69"/>
      <c r="H65" s="69" t="s">
        <v>131</v>
      </c>
      <c r="I65" s="69"/>
      <c r="J65" s="69"/>
      <c r="K65" s="69"/>
      <c r="L65" s="69"/>
      <c r="M65" s="57">
        <v>16268</v>
      </c>
      <c r="N65" s="57">
        <v>0</v>
      </c>
      <c r="O65" s="65">
        <f t="shared" si="1"/>
        <v>-16268</v>
      </c>
      <c r="P65" s="24"/>
    </row>
    <row r="66" spans="2:16" s="51" customFormat="1" ht="20.25" customHeight="1">
      <c r="B66" s="68"/>
      <c r="C66" s="69"/>
      <c r="D66" s="69"/>
      <c r="E66" s="69"/>
      <c r="F66" s="69"/>
      <c r="G66" s="69" t="s">
        <v>95</v>
      </c>
      <c r="H66" s="6" t="s">
        <v>77</v>
      </c>
      <c r="I66" s="69"/>
      <c r="J66" s="69"/>
      <c r="K66" s="69"/>
      <c r="L66" s="69"/>
      <c r="M66" s="59">
        <v>0</v>
      </c>
      <c r="N66" s="59">
        <f>N53+N63+N64-N65</f>
        <v>0</v>
      </c>
      <c r="O66" s="60">
        <f t="shared" si="1"/>
        <v>0</v>
      </c>
      <c r="P66" s="24"/>
    </row>
    <row r="67" spans="2:16" s="51" customFormat="1" ht="20.25" customHeight="1">
      <c r="B67" s="68"/>
      <c r="C67" s="69"/>
      <c r="D67" s="69"/>
      <c r="E67" s="69"/>
      <c r="F67" s="69"/>
      <c r="G67" s="69" t="s">
        <v>96</v>
      </c>
      <c r="H67" s="6" t="s">
        <v>78</v>
      </c>
      <c r="I67" s="69"/>
      <c r="J67" s="69"/>
      <c r="K67" s="69"/>
      <c r="L67" s="69"/>
      <c r="M67" s="59">
        <v>988483</v>
      </c>
      <c r="N67" s="59">
        <f>M69</f>
        <v>988483</v>
      </c>
      <c r="O67" s="60">
        <f t="shared" si="1"/>
        <v>0</v>
      </c>
      <c r="P67" s="24"/>
    </row>
    <row r="68" spans="2:16" s="51" customFormat="1" ht="20.25" customHeight="1" thickBot="1">
      <c r="B68" s="68"/>
      <c r="C68" s="69"/>
      <c r="D68" s="69"/>
      <c r="E68" s="69"/>
      <c r="F68" s="69"/>
      <c r="G68" s="69" t="s">
        <v>97</v>
      </c>
      <c r="H68" s="6" t="s">
        <v>79</v>
      </c>
      <c r="I68" s="69"/>
      <c r="J68" s="69"/>
      <c r="K68" s="69"/>
      <c r="L68" s="69"/>
      <c r="M68" s="61">
        <v>988483</v>
      </c>
      <c r="N68" s="61">
        <f>N66+N67</f>
        <v>988483</v>
      </c>
      <c r="O68" s="62">
        <f t="shared" si="1"/>
        <v>0</v>
      </c>
      <c r="P68" s="24"/>
    </row>
    <row r="69" spans="2:16" s="51" customFormat="1" ht="20.25" customHeight="1" thickBot="1">
      <c r="B69" s="87" t="s">
        <v>26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63">
        <v>988483</v>
      </c>
      <c r="N69" s="63">
        <f>N68</f>
        <v>988483</v>
      </c>
      <c r="O69" s="64">
        <f t="shared" si="1"/>
        <v>0</v>
      </c>
      <c r="P69" s="24"/>
    </row>
    <row r="70" spans="2:16" s="51" customFormat="1" ht="18" customHeight="1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24"/>
      <c r="N70" s="24"/>
      <c r="O70" s="82"/>
      <c r="P70" s="82"/>
    </row>
    <row r="71" s="51" customFormat="1" ht="18" customHeight="1"/>
    <row r="72" s="51" customFormat="1" ht="18" customHeight="1"/>
    <row r="73" s="51" customFormat="1" ht="18" customHeight="1"/>
    <row r="74" s="51" customFormat="1" ht="18" customHeight="1"/>
    <row r="75" s="51" customFormat="1" ht="18" customHeight="1"/>
    <row r="76" s="51" customFormat="1" ht="18" customHeight="1"/>
    <row r="77" s="51" customFormat="1" ht="18" customHeight="1"/>
    <row r="78" s="51" customFormat="1" ht="18" customHeight="1"/>
    <row r="79" s="51" customFormat="1" ht="18" customHeight="1"/>
    <row r="80" s="51" customFormat="1" ht="18" customHeight="1"/>
    <row r="81" s="51" customFormat="1" ht="18" customHeight="1"/>
    <row r="82" s="51" customFormat="1" ht="18" customHeight="1"/>
    <row r="83" s="51" customFormat="1" ht="18" customHeight="1"/>
    <row r="84" s="51" customFormat="1" ht="18" customHeight="1"/>
    <row r="85" s="51" customFormat="1" ht="18" customHeight="1"/>
    <row r="86" s="51" customFormat="1" ht="18" customHeight="1"/>
    <row r="87" s="51" customFormat="1" ht="18" customHeight="1"/>
    <row r="88" s="51" customFormat="1" ht="18" customHeight="1"/>
    <row r="89" s="51" customFormat="1" ht="18" customHeight="1"/>
    <row r="90" s="51" customFormat="1" ht="18" customHeight="1"/>
    <row r="91" s="51" customFormat="1" ht="18" customHeight="1"/>
    <row r="92" s="51" customFormat="1" ht="18" customHeight="1"/>
    <row r="93" s="51" customFormat="1" ht="18" customHeight="1"/>
    <row r="94" s="51" customFormat="1" ht="18" customHeight="1"/>
    <row r="95" s="51" customFormat="1" ht="18" customHeight="1"/>
    <row r="96" s="51" customFormat="1" ht="18" customHeight="1"/>
    <row r="97" s="51" customFormat="1" ht="18" customHeight="1"/>
    <row r="98" s="51" customFormat="1" ht="18" customHeight="1"/>
    <row r="99" s="51" customFormat="1" ht="18" customHeight="1"/>
    <row r="100" s="51" customFormat="1" ht="18" customHeight="1"/>
    <row r="101" s="51" customFormat="1" ht="18" customHeight="1"/>
    <row r="102" s="51" customFormat="1" ht="18" customHeight="1"/>
    <row r="103" s="51" customFormat="1" ht="18" customHeight="1"/>
    <row r="104" s="51" customFormat="1" ht="18" customHeight="1"/>
    <row r="105" s="51" customFormat="1" ht="18" customHeight="1"/>
    <row r="106" s="51" customFormat="1" ht="18" customHeight="1"/>
    <row r="107" s="51" customFormat="1" ht="18" customHeight="1"/>
    <row r="108" s="51" customFormat="1" ht="18" customHeight="1"/>
    <row r="109" s="51" customFormat="1" ht="18" customHeight="1"/>
    <row r="110" s="51" customFormat="1" ht="18" customHeight="1"/>
    <row r="111" s="51" customFormat="1" ht="18" customHeight="1"/>
    <row r="112" s="51" customFormat="1" ht="18" customHeight="1"/>
    <row r="113" s="51" customFormat="1" ht="18" customHeight="1"/>
    <row r="114" s="51" customFormat="1" ht="18" customHeight="1"/>
    <row r="115" s="51" customFormat="1" ht="18" customHeight="1"/>
    <row r="116" s="51" customFormat="1" ht="18" customHeight="1"/>
    <row r="117" s="51" customFormat="1" ht="18" customHeight="1"/>
    <row r="118" s="51" customFormat="1" ht="18" customHeight="1"/>
    <row r="119" s="51" customFormat="1" ht="18" customHeight="1"/>
    <row r="120" s="51" customFormat="1" ht="18" customHeight="1"/>
    <row r="121" s="51" customFormat="1" ht="18" customHeight="1"/>
    <row r="122" s="51" customFormat="1" ht="18" customHeight="1"/>
    <row r="123" s="51" customFormat="1" ht="18" customHeight="1"/>
    <row r="124" s="51" customFormat="1" ht="18" customHeight="1"/>
    <row r="125" s="51" customFormat="1" ht="18" customHeight="1"/>
    <row r="126" s="51" customFormat="1" ht="18" customHeight="1"/>
    <row r="127" s="51" customFormat="1" ht="18" customHeight="1"/>
    <row r="128" s="51" customFormat="1" ht="18" customHeight="1"/>
    <row r="129" s="51" customFormat="1" ht="18" customHeight="1"/>
    <row r="130" s="51" customFormat="1" ht="18" customHeight="1"/>
    <row r="131" s="51" customFormat="1" ht="18" customHeight="1"/>
    <row r="132" s="51" customFormat="1" ht="18" customHeight="1"/>
    <row r="133" s="51" customFormat="1" ht="18" customHeight="1"/>
    <row r="134" s="51" customFormat="1" ht="18" customHeight="1"/>
    <row r="135" s="51" customFormat="1" ht="18" customHeight="1"/>
    <row r="136" s="51" customFormat="1" ht="18" customHeight="1"/>
    <row r="137" s="51" customFormat="1" ht="18" customHeight="1"/>
    <row r="138" s="51" customFormat="1" ht="18" customHeight="1"/>
    <row r="139" s="51" customFormat="1" ht="18" customHeight="1"/>
    <row r="140" s="51" customFormat="1" ht="18" customHeight="1"/>
    <row r="141" s="51" customFormat="1" ht="18" customHeight="1"/>
    <row r="142" s="51" customFormat="1" ht="18" customHeight="1"/>
    <row r="143" s="51" customFormat="1" ht="18" customHeight="1"/>
    <row r="144" s="51" customFormat="1" ht="18" customHeight="1"/>
    <row r="145" s="51" customFormat="1" ht="18" customHeight="1"/>
    <row r="146" s="51" customFormat="1" ht="18" customHeight="1"/>
    <row r="147" s="51" customFormat="1" ht="18" customHeight="1"/>
    <row r="148" s="51" customFormat="1" ht="18" customHeight="1"/>
    <row r="149" s="51" customFormat="1" ht="18" customHeight="1"/>
    <row r="150" s="51" customFormat="1" ht="18" customHeight="1"/>
    <row r="151" s="51" customFormat="1" ht="18" customHeight="1"/>
    <row r="152" s="51" customFormat="1" ht="18" customHeight="1"/>
    <row r="153" s="51" customFormat="1" ht="18" customHeight="1"/>
    <row r="154" s="51" customFormat="1" ht="18" customHeight="1"/>
    <row r="155" s="51" customFormat="1" ht="18" customHeight="1"/>
    <row r="156" s="51" customFormat="1" ht="18" customHeight="1"/>
    <row r="157" s="51" customFormat="1" ht="18" customHeight="1"/>
    <row r="158" s="51" customFormat="1" ht="18" customHeight="1"/>
    <row r="159" s="51" customFormat="1" ht="18" customHeight="1"/>
    <row r="160" s="51" customFormat="1" ht="18" customHeight="1"/>
    <row r="161" s="51" customFormat="1" ht="18" customHeight="1"/>
    <row r="162" s="51" customFormat="1" ht="18" customHeight="1"/>
    <row r="163" s="51" customFormat="1" ht="18" customHeight="1"/>
    <row r="164" s="51" customFormat="1" ht="18" customHeight="1"/>
    <row r="165" s="51" customFormat="1" ht="18" customHeight="1"/>
    <row r="166" s="51" customFormat="1" ht="18" customHeight="1"/>
    <row r="167" s="51" customFormat="1" ht="18" customHeight="1"/>
    <row r="168" s="51" customFormat="1" ht="18" customHeight="1"/>
    <row r="169" s="51" customFormat="1" ht="18" customHeight="1"/>
    <row r="170" s="51" customFormat="1" ht="18" customHeight="1"/>
    <row r="171" s="51" customFormat="1" ht="18" customHeight="1"/>
    <row r="172" s="51" customFormat="1" ht="18" customHeight="1"/>
    <row r="173" s="51" customFormat="1" ht="18" customHeight="1"/>
    <row r="174" s="51" customFormat="1" ht="18" customHeight="1"/>
    <row r="175" s="51" customFormat="1" ht="18" customHeight="1"/>
    <row r="176" s="51" customFormat="1" ht="18" customHeight="1"/>
    <row r="177" s="51" customFormat="1" ht="18" customHeight="1"/>
    <row r="178" s="51" customFormat="1" ht="18" customHeight="1"/>
    <row r="179" s="51" customFormat="1" ht="18" customHeight="1"/>
    <row r="180" s="51" customFormat="1" ht="18" customHeight="1"/>
    <row r="181" s="51" customFormat="1" ht="18" customHeight="1"/>
    <row r="182" s="51" customFormat="1" ht="18" customHeight="1"/>
    <row r="183" s="51" customFormat="1" ht="18" customHeight="1"/>
    <row r="184" s="51" customFormat="1" ht="18" customHeight="1"/>
    <row r="185" s="51" customFormat="1" ht="18" customHeight="1"/>
    <row r="186" s="51" customFormat="1" ht="18" customHeight="1"/>
    <row r="187" s="51" customFormat="1" ht="18" customHeight="1"/>
    <row r="188" s="51" customFormat="1" ht="18" customHeight="1"/>
    <row r="189" s="51" customFormat="1" ht="18" customHeight="1"/>
    <row r="190" s="51" customFormat="1" ht="18" customHeight="1"/>
    <row r="191" s="51" customFormat="1" ht="18" customHeight="1"/>
    <row r="192" s="51" customFormat="1" ht="18" customHeight="1"/>
    <row r="193" s="51" customFormat="1" ht="18" customHeight="1"/>
    <row r="194" s="51" customFormat="1" ht="18" customHeight="1"/>
    <row r="195" s="51" customFormat="1" ht="18" customHeight="1"/>
    <row r="196" s="51" customFormat="1" ht="18" customHeight="1"/>
    <row r="197" s="51" customFormat="1" ht="18" customHeight="1"/>
    <row r="198" s="51" customFormat="1" ht="18" customHeight="1"/>
    <row r="199" s="51" customFormat="1" ht="18" customHeight="1"/>
    <row r="200" s="51" customFormat="1" ht="18" customHeight="1"/>
    <row r="201" s="51" customFormat="1" ht="18" customHeight="1"/>
    <row r="202" s="51" customFormat="1" ht="18" customHeight="1"/>
    <row r="203" s="51" customFormat="1" ht="18" customHeight="1"/>
    <row r="204" s="51" customFormat="1" ht="18" customHeight="1"/>
    <row r="205" s="51" customFormat="1" ht="18" customHeight="1"/>
    <row r="206" s="51" customFormat="1" ht="18" customHeight="1"/>
    <row r="207" s="51" customFormat="1" ht="18" customHeight="1"/>
    <row r="208" s="51" customFormat="1" ht="18" customHeight="1"/>
    <row r="209" s="51" customFormat="1" ht="18" customHeight="1"/>
    <row r="210" s="51" customFormat="1" ht="18" customHeight="1"/>
    <row r="211" s="51" customFormat="1" ht="18" customHeight="1"/>
    <row r="212" s="51" customFormat="1" ht="18" customHeight="1"/>
    <row r="213" s="51" customFormat="1" ht="18" customHeight="1"/>
    <row r="214" s="51" customFormat="1" ht="18" customHeight="1"/>
    <row r="215" s="51" customFormat="1" ht="18" customHeight="1"/>
    <row r="216" s="51" customFormat="1" ht="18" customHeight="1"/>
    <row r="217" s="51" customFormat="1" ht="18" customHeight="1"/>
    <row r="218" s="51" customFormat="1" ht="18" customHeight="1"/>
    <row r="219" s="51" customFormat="1" ht="18" customHeight="1"/>
    <row r="220" s="51" customFormat="1" ht="18" customHeight="1"/>
    <row r="221" s="51" customFormat="1" ht="18" customHeight="1"/>
    <row r="222" s="51" customFormat="1" ht="18" customHeight="1"/>
    <row r="223" s="51" customFormat="1" ht="18" customHeight="1"/>
    <row r="224" s="51" customFormat="1" ht="18" customHeight="1"/>
    <row r="225" s="51" customFormat="1" ht="18" customHeight="1"/>
    <row r="226" s="51" customFormat="1" ht="18" customHeight="1"/>
    <row r="227" s="51" customFormat="1" ht="18" customHeight="1"/>
    <row r="228" s="51" customFormat="1" ht="18" customHeight="1"/>
    <row r="229" s="51" customFormat="1" ht="18" customHeight="1"/>
    <row r="230" s="51" customFormat="1" ht="18" customHeight="1"/>
    <row r="231" s="51" customFormat="1" ht="18" customHeight="1"/>
    <row r="232" s="51" customFormat="1" ht="18" customHeight="1"/>
    <row r="233" s="51" customFormat="1" ht="18" customHeight="1"/>
    <row r="234" s="51" customFormat="1" ht="18" customHeight="1"/>
    <row r="235" s="51" customFormat="1" ht="18" customHeight="1"/>
    <row r="236" s="51" customFormat="1" ht="18" customHeight="1"/>
    <row r="237" s="51" customFormat="1" ht="18" customHeight="1"/>
    <row r="238" s="51" customFormat="1" ht="18" customHeight="1"/>
    <row r="239" s="51" customFormat="1" ht="18" customHeight="1"/>
    <row r="240" s="51" customFormat="1" ht="18" customHeight="1"/>
    <row r="241" s="51" customFormat="1" ht="18" customHeight="1"/>
    <row r="242" s="51" customFormat="1" ht="18" customHeight="1"/>
    <row r="243" s="51" customFormat="1" ht="18" customHeight="1"/>
    <row r="244" s="51" customFormat="1" ht="18" customHeight="1"/>
    <row r="245" s="51" customFormat="1" ht="18" customHeight="1"/>
    <row r="246" s="51" customFormat="1" ht="18" customHeight="1"/>
    <row r="247" s="51" customFormat="1" ht="18" customHeight="1"/>
    <row r="248" s="51" customFormat="1" ht="18" customHeight="1"/>
    <row r="249" s="51" customFormat="1" ht="18" customHeight="1"/>
    <row r="250" s="51" customFormat="1" ht="18" customHeight="1"/>
  </sheetData>
  <sheetProtection sheet="1"/>
  <mergeCells count="1">
    <mergeCell ref="B12:L12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8.421875" style="44" customWidth="1"/>
    <col min="2" max="11" width="2.00390625" style="44" customWidth="1"/>
    <col min="12" max="12" width="21.00390625" style="44" customWidth="1"/>
    <col min="13" max="15" width="16.8515625" style="44" customWidth="1"/>
    <col min="16" max="16" width="13.7109375" style="44" customWidth="1"/>
    <col min="17" max="16384" width="9.00390625" style="44" customWidth="1"/>
  </cols>
  <sheetData>
    <row r="1" spans="2:16" ht="18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96"/>
    </row>
    <row r="2" spans="2:15" ht="18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6" ht="18" customHeight="1">
      <c r="B3" s="76" t="s">
        <v>127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5"/>
    </row>
    <row r="4" spans="2:16" s="51" customFormat="1" ht="18" customHeight="1">
      <c r="B4" s="77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5"/>
    </row>
    <row r="5" spans="2:16" s="51" customFormat="1" ht="20.25" customHeight="1">
      <c r="B5" s="52"/>
      <c r="C5" s="52"/>
      <c r="D5" s="52"/>
      <c r="E5" s="52"/>
      <c r="F5" s="52"/>
      <c r="G5" s="52"/>
      <c r="H5" s="52"/>
      <c r="I5" s="52"/>
      <c r="J5" s="52"/>
      <c r="K5" s="52"/>
      <c r="L5" s="53" t="s">
        <v>21</v>
      </c>
      <c r="M5" s="54">
        <f>N18+N59</f>
        <v>19352976</v>
      </c>
      <c r="N5" s="53" t="s">
        <v>27</v>
      </c>
      <c r="O5" s="52"/>
      <c r="P5" s="55"/>
    </row>
    <row r="6" spans="2:16" s="51" customFormat="1" ht="20.2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3" t="s">
        <v>22</v>
      </c>
      <c r="M6" s="54">
        <f>N53+N63+N66</f>
        <v>16719431</v>
      </c>
      <c r="N6" s="53" t="s">
        <v>27</v>
      </c>
      <c r="O6" s="52"/>
      <c r="P6" s="55"/>
    </row>
    <row r="7" spans="2:16" s="51" customFormat="1" ht="20.25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3" t="s">
        <v>36</v>
      </c>
      <c r="M7" s="54">
        <f>N65</f>
        <v>-2633545</v>
      </c>
      <c r="N7" s="53" t="s">
        <v>27</v>
      </c>
      <c r="O7" s="52"/>
      <c r="P7" s="55"/>
    </row>
    <row r="8" spans="2:16" s="51" customFormat="1" ht="20.25" customHeight="1">
      <c r="B8" s="52"/>
      <c r="C8" s="52"/>
      <c r="D8" s="52"/>
      <c r="E8" s="52"/>
      <c r="F8" s="52"/>
      <c r="G8" s="52"/>
      <c r="H8" s="52"/>
      <c r="I8" s="52"/>
      <c r="J8" s="52"/>
      <c r="K8" s="52"/>
      <c r="L8" s="53" t="s">
        <v>25</v>
      </c>
      <c r="M8" s="78">
        <f>M5-M6+M7</f>
        <v>0</v>
      </c>
      <c r="N8" s="53" t="s">
        <v>27</v>
      </c>
      <c r="O8" s="52"/>
      <c r="P8" s="55"/>
    </row>
    <row r="9" spans="2:16" s="51" customFormat="1" ht="20.2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79" t="s">
        <v>23</v>
      </c>
      <c r="M9" s="78">
        <f>M70</f>
        <v>10490243</v>
      </c>
      <c r="N9" s="53" t="s">
        <v>27</v>
      </c>
      <c r="O9" s="52"/>
      <c r="P9" s="55"/>
    </row>
    <row r="10" spans="2:16" s="51" customFormat="1" ht="20.2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79" t="s">
        <v>24</v>
      </c>
      <c r="M10" s="78">
        <f>M8+M9</f>
        <v>10490243</v>
      </c>
      <c r="N10" s="53" t="s">
        <v>27</v>
      </c>
      <c r="O10" s="52"/>
      <c r="P10" s="55"/>
    </row>
    <row r="11" spans="2:16" s="51" customFormat="1" ht="18" customHeight="1" thickBot="1"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82"/>
    </row>
    <row r="12" spans="2:16" s="51" customFormat="1" ht="20.25" customHeight="1" thickBot="1">
      <c r="B12" s="121" t="s">
        <v>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83" t="s">
        <v>29</v>
      </c>
      <c r="N12" s="83" t="s">
        <v>28</v>
      </c>
      <c r="O12" s="84" t="s">
        <v>128</v>
      </c>
      <c r="P12" s="97"/>
    </row>
    <row r="13" spans="2:15" s="51" customFormat="1" ht="20.25" customHeight="1">
      <c r="B13" s="12" t="s">
        <v>76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85"/>
      <c r="N13" s="85"/>
      <c r="O13" s="65"/>
    </row>
    <row r="14" spans="2:15" s="51" customFormat="1" ht="20.25" customHeight="1">
      <c r="B14" s="68"/>
      <c r="C14" s="69" t="s">
        <v>1</v>
      </c>
      <c r="D14" s="69"/>
      <c r="E14" s="69"/>
      <c r="F14" s="69"/>
      <c r="G14" s="69"/>
      <c r="H14" s="69"/>
      <c r="I14" s="69"/>
      <c r="J14" s="69"/>
      <c r="K14" s="69"/>
      <c r="L14" s="69"/>
      <c r="M14" s="86"/>
      <c r="N14" s="86"/>
      <c r="O14" s="60"/>
    </row>
    <row r="15" spans="2:15" s="51" customFormat="1" ht="20.25" customHeight="1">
      <c r="B15" s="68"/>
      <c r="C15" s="69"/>
      <c r="D15" s="69" t="s">
        <v>2</v>
      </c>
      <c r="E15" s="69"/>
      <c r="F15" s="69"/>
      <c r="G15" s="69"/>
      <c r="H15" s="69"/>
      <c r="I15" s="69"/>
      <c r="J15" s="69"/>
      <c r="K15" s="69"/>
      <c r="L15" s="69"/>
      <c r="M15" s="86"/>
      <c r="N15" s="86"/>
      <c r="O15" s="60"/>
    </row>
    <row r="16" spans="2:16" s="51" customFormat="1" ht="20.25" customHeight="1">
      <c r="B16" s="68"/>
      <c r="C16" s="69"/>
      <c r="D16" s="69"/>
      <c r="E16" s="69" t="s">
        <v>129</v>
      </c>
      <c r="F16" s="69"/>
      <c r="G16" s="69"/>
      <c r="H16" s="69"/>
      <c r="I16" s="69"/>
      <c r="J16" s="69"/>
      <c r="K16" s="69"/>
      <c r="L16" s="69"/>
      <c r="M16" s="59">
        <v>19642869</v>
      </c>
      <c r="N16" s="59">
        <v>18732214</v>
      </c>
      <c r="O16" s="60">
        <f>N16-M16</f>
        <v>-910655</v>
      </c>
      <c r="P16" s="24"/>
    </row>
    <row r="17" spans="2:16" s="51" customFormat="1" ht="20.25" customHeight="1" thickBot="1">
      <c r="B17" s="68"/>
      <c r="C17" s="69"/>
      <c r="D17" s="69"/>
      <c r="E17" s="69" t="s">
        <v>130</v>
      </c>
      <c r="F17" s="69"/>
      <c r="G17" s="69"/>
      <c r="H17" s="69"/>
      <c r="I17" s="69"/>
      <c r="J17" s="69"/>
      <c r="K17" s="69"/>
      <c r="L17" s="69"/>
      <c r="M17" s="61">
        <v>265038</v>
      </c>
      <c r="N17" s="61">
        <v>531679</v>
      </c>
      <c r="O17" s="62">
        <f>N17-M17</f>
        <v>266641</v>
      </c>
      <c r="P17" s="24"/>
    </row>
    <row r="18" spans="2:16" s="51" customFormat="1" ht="20.25" customHeight="1" thickBot="1">
      <c r="B18" s="87"/>
      <c r="C18" s="88"/>
      <c r="D18" s="88"/>
      <c r="E18" s="88"/>
      <c r="F18" s="88"/>
      <c r="G18" s="88"/>
      <c r="H18" s="88" t="s">
        <v>14</v>
      </c>
      <c r="I18" s="88"/>
      <c r="J18" s="88"/>
      <c r="K18" s="88"/>
      <c r="L18" s="88"/>
      <c r="M18" s="63">
        <f>SUM(M16:M17)</f>
        <v>19907907</v>
      </c>
      <c r="N18" s="63">
        <f>SUM(N16:N17)</f>
        <v>19263893</v>
      </c>
      <c r="O18" s="64">
        <f>N18-M18</f>
        <v>-644014</v>
      </c>
      <c r="P18" s="24"/>
    </row>
    <row r="19" spans="2:16" s="51" customFormat="1" ht="20.25" customHeight="1">
      <c r="B19" s="68"/>
      <c r="C19" s="69"/>
      <c r="D19" s="69" t="s">
        <v>3</v>
      </c>
      <c r="E19" s="69"/>
      <c r="F19" s="69"/>
      <c r="G19" s="69"/>
      <c r="H19" s="69"/>
      <c r="I19" s="69"/>
      <c r="J19" s="69"/>
      <c r="K19" s="69"/>
      <c r="L19" s="69"/>
      <c r="M19" s="57"/>
      <c r="N19" s="57"/>
      <c r="O19" s="65"/>
      <c r="P19" s="24"/>
    </row>
    <row r="20" spans="2:16" s="51" customFormat="1" ht="20.25" customHeight="1">
      <c r="B20" s="68"/>
      <c r="C20" s="69"/>
      <c r="D20" s="69"/>
      <c r="E20" s="69" t="s">
        <v>4</v>
      </c>
      <c r="F20" s="69"/>
      <c r="G20" s="69"/>
      <c r="H20" s="69"/>
      <c r="I20" s="69"/>
      <c r="J20" s="69"/>
      <c r="K20" s="69"/>
      <c r="L20" s="69"/>
      <c r="M20" s="59"/>
      <c r="N20" s="59"/>
      <c r="O20" s="60"/>
      <c r="P20" s="24"/>
    </row>
    <row r="21" spans="2:15" s="24" customFormat="1" ht="20.25" customHeight="1">
      <c r="B21" s="5"/>
      <c r="C21" s="6"/>
      <c r="D21" s="6"/>
      <c r="E21" s="6"/>
      <c r="F21" s="6" t="s">
        <v>42</v>
      </c>
      <c r="G21" s="6"/>
      <c r="H21" s="6"/>
      <c r="I21" s="6"/>
      <c r="J21" s="6"/>
      <c r="K21" s="6"/>
      <c r="L21" s="27"/>
      <c r="M21" s="16"/>
      <c r="N21" s="16"/>
      <c r="O21" s="28"/>
    </row>
    <row r="22" spans="2:15" s="24" customFormat="1" ht="20.25" customHeight="1">
      <c r="B22" s="5"/>
      <c r="C22" s="6"/>
      <c r="D22" s="6"/>
      <c r="E22" s="27" t="s">
        <v>43</v>
      </c>
      <c r="F22" s="6"/>
      <c r="G22" s="6"/>
      <c r="H22" s="6"/>
      <c r="I22" s="6"/>
      <c r="J22" s="6"/>
      <c r="K22" s="6"/>
      <c r="M22" s="89">
        <v>5955542</v>
      </c>
      <c r="N22" s="89">
        <v>6842123</v>
      </c>
      <c r="O22" s="28">
        <f aca="true" t="shared" si="0" ref="O22:O47">N22-M22</f>
        <v>886581</v>
      </c>
    </row>
    <row r="23" spans="2:15" s="24" customFormat="1" ht="20.25" customHeight="1">
      <c r="B23" s="5"/>
      <c r="C23" s="6"/>
      <c r="D23" s="6"/>
      <c r="E23" s="27" t="s">
        <v>44</v>
      </c>
      <c r="F23" s="6"/>
      <c r="G23" s="6"/>
      <c r="H23" s="6"/>
      <c r="I23" s="6"/>
      <c r="J23" s="6"/>
      <c r="K23" s="6"/>
      <c r="M23" s="89">
        <v>1264300</v>
      </c>
      <c r="N23" s="89">
        <v>1148020</v>
      </c>
      <c r="O23" s="28">
        <f t="shared" si="0"/>
        <v>-116280</v>
      </c>
    </row>
    <row r="24" spans="2:15" s="24" customFormat="1" ht="20.25" customHeight="1">
      <c r="B24" s="5"/>
      <c r="C24" s="6"/>
      <c r="D24" s="6"/>
      <c r="E24" s="27" t="s">
        <v>45</v>
      </c>
      <c r="F24" s="6"/>
      <c r="G24" s="6"/>
      <c r="H24" s="6"/>
      <c r="I24" s="6"/>
      <c r="J24" s="6"/>
      <c r="K24" s="6"/>
      <c r="M24" s="89">
        <v>1326512</v>
      </c>
      <c r="N24" s="89">
        <v>957130</v>
      </c>
      <c r="O24" s="28">
        <f t="shared" si="0"/>
        <v>-369382</v>
      </c>
    </row>
    <row r="25" spans="2:15" s="24" customFormat="1" ht="20.25" customHeight="1">
      <c r="B25" s="5"/>
      <c r="C25" s="6"/>
      <c r="D25" s="6"/>
      <c r="E25" s="27" t="s">
        <v>46</v>
      </c>
      <c r="F25" s="6"/>
      <c r="G25" s="6"/>
      <c r="H25" s="6"/>
      <c r="I25" s="6"/>
      <c r="J25" s="6"/>
      <c r="K25" s="6"/>
      <c r="M25" s="89">
        <v>36347</v>
      </c>
      <c r="N25" s="89">
        <v>11138</v>
      </c>
      <c r="O25" s="28">
        <f t="shared" si="0"/>
        <v>-25209</v>
      </c>
    </row>
    <row r="26" spans="2:15" s="24" customFormat="1" ht="20.25" customHeight="1">
      <c r="B26" s="5"/>
      <c r="C26" s="6"/>
      <c r="D26" s="6"/>
      <c r="E26" s="27" t="s">
        <v>47</v>
      </c>
      <c r="F26" s="6"/>
      <c r="G26" s="6"/>
      <c r="H26" s="6"/>
      <c r="I26" s="6"/>
      <c r="J26" s="6"/>
      <c r="K26" s="6"/>
      <c r="M26" s="89">
        <v>0</v>
      </c>
      <c r="N26" s="89">
        <v>0</v>
      </c>
      <c r="O26" s="28">
        <f t="shared" si="0"/>
        <v>0</v>
      </c>
    </row>
    <row r="27" spans="2:15" s="24" customFormat="1" ht="20.25" customHeight="1">
      <c r="B27" s="5"/>
      <c r="C27" s="6"/>
      <c r="D27" s="6"/>
      <c r="E27" s="27" t="s">
        <v>48</v>
      </c>
      <c r="F27" s="6"/>
      <c r="G27" s="6"/>
      <c r="H27" s="6"/>
      <c r="I27" s="6"/>
      <c r="J27" s="6"/>
      <c r="K27" s="6"/>
      <c r="M27" s="89">
        <v>626464</v>
      </c>
      <c r="N27" s="89">
        <v>1022818</v>
      </c>
      <c r="O27" s="28">
        <f t="shared" si="0"/>
        <v>396354</v>
      </c>
    </row>
    <row r="28" spans="2:15" s="24" customFormat="1" ht="20.25" customHeight="1">
      <c r="B28" s="5"/>
      <c r="C28" s="6"/>
      <c r="D28" s="6"/>
      <c r="E28" s="27" t="s">
        <v>49</v>
      </c>
      <c r="F28" s="6"/>
      <c r="G28" s="6"/>
      <c r="H28" s="6"/>
      <c r="I28" s="6"/>
      <c r="J28" s="6"/>
      <c r="K28" s="6"/>
      <c r="M28" s="89">
        <v>1433019</v>
      </c>
      <c r="N28" s="89">
        <v>1610105</v>
      </c>
      <c r="O28" s="28">
        <f t="shared" si="0"/>
        <v>177086</v>
      </c>
    </row>
    <row r="29" spans="2:15" s="24" customFormat="1" ht="20.25" customHeight="1">
      <c r="B29" s="5"/>
      <c r="C29" s="6"/>
      <c r="D29" s="6"/>
      <c r="E29" s="6"/>
      <c r="F29" s="6" t="s">
        <v>50</v>
      </c>
      <c r="G29" s="6"/>
      <c r="H29" s="6"/>
      <c r="I29" s="6"/>
      <c r="J29" s="6"/>
      <c r="K29" s="6"/>
      <c r="L29" s="27"/>
      <c r="M29" s="89"/>
      <c r="N29" s="89"/>
      <c r="O29" s="28"/>
    </row>
    <row r="30" spans="2:15" s="24" customFormat="1" ht="20.25" customHeight="1">
      <c r="B30" s="5"/>
      <c r="C30" s="6"/>
      <c r="D30" s="6"/>
      <c r="E30" s="27" t="s">
        <v>51</v>
      </c>
      <c r="F30" s="6"/>
      <c r="G30" s="6"/>
      <c r="H30" s="6"/>
      <c r="I30" s="6"/>
      <c r="J30" s="6"/>
      <c r="K30" s="6"/>
      <c r="M30" s="89">
        <v>36093</v>
      </c>
      <c r="N30" s="89">
        <v>27416</v>
      </c>
      <c r="O30" s="28">
        <f t="shared" si="0"/>
        <v>-8677</v>
      </c>
    </row>
    <row r="31" spans="2:15" s="24" customFormat="1" ht="20.25" customHeight="1">
      <c r="B31" s="5"/>
      <c r="C31" s="6"/>
      <c r="D31" s="6"/>
      <c r="E31" s="27" t="s">
        <v>52</v>
      </c>
      <c r="F31" s="6"/>
      <c r="G31" s="6"/>
      <c r="H31" s="6"/>
      <c r="I31" s="6"/>
      <c r="J31" s="6"/>
      <c r="K31" s="6"/>
      <c r="M31" s="89">
        <v>102936</v>
      </c>
      <c r="N31" s="89">
        <v>114563</v>
      </c>
      <c r="O31" s="28">
        <f t="shared" si="0"/>
        <v>11627</v>
      </c>
    </row>
    <row r="32" spans="2:15" s="24" customFormat="1" ht="20.25" customHeight="1">
      <c r="B32" s="5"/>
      <c r="C32" s="6"/>
      <c r="D32" s="6"/>
      <c r="E32" s="27" t="s">
        <v>53</v>
      </c>
      <c r="F32" s="6"/>
      <c r="G32" s="6"/>
      <c r="H32" s="6"/>
      <c r="I32" s="6"/>
      <c r="J32" s="6"/>
      <c r="K32" s="6"/>
      <c r="M32" s="89">
        <v>73248</v>
      </c>
      <c r="N32" s="89">
        <v>45653</v>
      </c>
      <c r="O32" s="28">
        <f t="shared" si="0"/>
        <v>-27595</v>
      </c>
    </row>
    <row r="33" spans="2:15" s="24" customFormat="1" ht="20.25" customHeight="1">
      <c r="B33" s="5"/>
      <c r="C33" s="6"/>
      <c r="D33" s="6"/>
      <c r="E33" s="27" t="s">
        <v>54</v>
      </c>
      <c r="F33" s="6"/>
      <c r="G33" s="6"/>
      <c r="H33" s="6"/>
      <c r="I33" s="6"/>
      <c r="J33" s="6"/>
      <c r="K33" s="6"/>
      <c r="M33" s="89">
        <v>326935</v>
      </c>
      <c r="N33" s="89">
        <v>994438</v>
      </c>
      <c r="O33" s="28">
        <f t="shared" si="0"/>
        <v>667503</v>
      </c>
    </row>
    <row r="34" spans="2:15" s="24" customFormat="1" ht="20.25" customHeight="1">
      <c r="B34" s="5"/>
      <c r="C34" s="6"/>
      <c r="D34" s="6"/>
      <c r="E34" s="27" t="s">
        <v>55</v>
      </c>
      <c r="F34" s="6"/>
      <c r="G34" s="6"/>
      <c r="H34" s="6"/>
      <c r="I34" s="6"/>
      <c r="J34" s="6"/>
      <c r="K34" s="6"/>
      <c r="M34" s="89">
        <v>20693</v>
      </c>
      <c r="N34" s="89">
        <v>3049</v>
      </c>
      <c r="O34" s="28">
        <f t="shared" si="0"/>
        <v>-17644</v>
      </c>
    </row>
    <row r="35" spans="2:15" s="24" customFormat="1" ht="20.25" customHeight="1">
      <c r="B35" s="5"/>
      <c r="C35" s="6"/>
      <c r="D35" s="6"/>
      <c r="E35" s="27" t="s">
        <v>56</v>
      </c>
      <c r="F35" s="6"/>
      <c r="G35" s="6"/>
      <c r="H35" s="6"/>
      <c r="I35" s="6"/>
      <c r="J35" s="6"/>
      <c r="K35" s="6"/>
      <c r="M35" s="89">
        <v>3155984</v>
      </c>
      <c r="N35" s="89">
        <v>2148923</v>
      </c>
      <c r="O35" s="28">
        <f t="shared" si="0"/>
        <v>-1007061</v>
      </c>
    </row>
    <row r="36" spans="2:15" s="24" customFormat="1" ht="20.25" customHeight="1">
      <c r="B36" s="5"/>
      <c r="C36" s="6"/>
      <c r="D36" s="6"/>
      <c r="E36" s="27" t="s">
        <v>57</v>
      </c>
      <c r="F36" s="6"/>
      <c r="G36" s="6"/>
      <c r="H36" s="6"/>
      <c r="I36" s="6"/>
      <c r="J36" s="6"/>
      <c r="K36" s="6"/>
      <c r="M36" s="89">
        <v>26880</v>
      </c>
      <c r="N36" s="89">
        <v>14085</v>
      </c>
      <c r="O36" s="28">
        <f t="shared" si="0"/>
        <v>-12795</v>
      </c>
    </row>
    <row r="37" spans="2:15" s="24" customFormat="1" ht="20.25" customHeight="1">
      <c r="B37" s="5"/>
      <c r="C37" s="6"/>
      <c r="D37" s="6"/>
      <c r="E37" s="27" t="s">
        <v>58</v>
      </c>
      <c r="F37" s="6"/>
      <c r="G37" s="6"/>
      <c r="H37" s="6"/>
      <c r="I37" s="6"/>
      <c r="J37" s="6"/>
      <c r="K37" s="6"/>
      <c r="M37" s="89">
        <v>9000</v>
      </c>
      <c r="N37" s="89">
        <v>14000</v>
      </c>
      <c r="O37" s="28">
        <f t="shared" si="0"/>
        <v>5000</v>
      </c>
    </row>
    <row r="38" spans="2:15" s="24" customFormat="1" ht="20.25" customHeight="1">
      <c r="B38" s="5"/>
      <c r="C38" s="6"/>
      <c r="D38" s="6"/>
      <c r="E38" s="27" t="s">
        <v>59</v>
      </c>
      <c r="F38" s="6"/>
      <c r="G38" s="6"/>
      <c r="H38" s="6"/>
      <c r="I38" s="6"/>
      <c r="J38" s="6"/>
      <c r="K38" s="6"/>
      <c r="M38" s="16">
        <v>6006</v>
      </c>
      <c r="N38" s="16">
        <v>3234</v>
      </c>
      <c r="O38" s="28">
        <f t="shared" si="0"/>
        <v>-2772</v>
      </c>
    </row>
    <row r="39" spans="2:15" s="24" customFormat="1" ht="20.25" customHeight="1">
      <c r="B39" s="5"/>
      <c r="C39" s="6"/>
      <c r="D39" s="6"/>
      <c r="E39" s="27" t="s">
        <v>60</v>
      </c>
      <c r="F39" s="6"/>
      <c r="G39" s="6"/>
      <c r="H39" s="6"/>
      <c r="I39" s="6"/>
      <c r="J39" s="6"/>
      <c r="K39" s="6"/>
      <c r="M39" s="16">
        <v>4648</v>
      </c>
      <c r="N39" s="16">
        <v>6082</v>
      </c>
      <c r="O39" s="28">
        <f t="shared" si="0"/>
        <v>1434</v>
      </c>
    </row>
    <row r="40" spans="2:15" s="24" customFormat="1" ht="20.25" customHeight="1">
      <c r="B40" s="5"/>
      <c r="C40" s="6"/>
      <c r="D40" s="6"/>
      <c r="E40" s="27" t="s">
        <v>61</v>
      </c>
      <c r="F40" s="6"/>
      <c r="G40" s="6"/>
      <c r="H40" s="6"/>
      <c r="I40" s="6"/>
      <c r="J40" s="6"/>
      <c r="K40" s="6"/>
      <c r="M40" s="16">
        <v>3673</v>
      </c>
      <c r="N40" s="16">
        <v>0</v>
      </c>
      <c r="O40" s="28">
        <f t="shared" si="0"/>
        <v>-3673</v>
      </c>
    </row>
    <row r="41" spans="2:15" s="24" customFormat="1" ht="20.25" customHeight="1">
      <c r="B41" s="5"/>
      <c r="C41" s="6"/>
      <c r="D41" s="6"/>
      <c r="E41" s="27" t="s">
        <v>62</v>
      </c>
      <c r="F41" s="6"/>
      <c r="G41" s="6"/>
      <c r="H41" s="6"/>
      <c r="I41" s="6"/>
      <c r="J41" s="6"/>
      <c r="K41" s="6"/>
      <c r="M41" s="16">
        <v>1247126</v>
      </c>
      <c r="N41" s="16">
        <v>1269277</v>
      </c>
      <c r="O41" s="28">
        <f t="shared" si="0"/>
        <v>22151</v>
      </c>
    </row>
    <row r="42" spans="2:15" s="24" customFormat="1" ht="20.25" customHeight="1">
      <c r="B42" s="5"/>
      <c r="C42" s="6"/>
      <c r="D42" s="6"/>
      <c r="E42" s="27" t="s">
        <v>63</v>
      </c>
      <c r="F42" s="6"/>
      <c r="G42" s="6"/>
      <c r="H42" s="6"/>
      <c r="I42" s="6"/>
      <c r="J42" s="6"/>
      <c r="K42" s="6"/>
      <c r="M42" s="16">
        <v>32160</v>
      </c>
      <c r="N42" s="16">
        <v>23660</v>
      </c>
      <c r="O42" s="28">
        <f t="shared" si="0"/>
        <v>-8500</v>
      </c>
    </row>
    <row r="43" spans="2:15" s="24" customFormat="1" ht="20.25" customHeight="1">
      <c r="B43" s="5"/>
      <c r="C43" s="6"/>
      <c r="D43" s="6"/>
      <c r="E43" s="27" t="s">
        <v>74</v>
      </c>
      <c r="F43" s="6"/>
      <c r="G43" s="6"/>
      <c r="H43" s="6"/>
      <c r="I43" s="6"/>
      <c r="J43" s="6"/>
      <c r="K43" s="6"/>
      <c r="M43" s="16">
        <v>4605</v>
      </c>
      <c r="N43" s="16">
        <v>0</v>
      </c>
      <c r="O43" s="28">
        <f>N43-M43</f>
        <v>-4605</v>
      </c>
    </row>
    <row r="44" spans="2:15" s="24" customFormat="1" ht="20.25" customHeight="1">
      <c r="B44" s="5"/>
      <c r="C44" s="6"/>
      <c r="D44" s="6"/>
      <c r="E44" s="27" t="s">
        <v>64</v>
      </c>
      <c r="F44" s="6"/>
      <c r="G44" s="6"/>
      <c r="H44" s="6"/>
      <c r="I44" s="6"/>
      <c r="J44" s="6"/>
      <c r="K44" s="6"/>
      <c r="M44" s="16">
        <v>200000</v>
      </c>
      <c r="N44" s="16">
        <v>200000</v>
      </c>
      <c r="O44" s="28">
        <f>N44-M44</f>
        <v>0</v>
      </c>
    </row>
    <row r="45" spans="2:15" s="24" customFormat="1" ht="20.25" customHeight="1">
      <c r="B45" s="5"/>
      <c r="C45" s="6"/>
      <c r="D45" s="6"/>
      <c r="E45" s="27" t="s">
        <v>69</v>
      </c>
      <c r="F45" s="6"/>
      <c r="G45" s="6"/>
      <c r="H45" s="6"/>
      <c r="I45" s="6"/>
      <c r="J45" s="6"/>
      <c r="K45" s="6"/>
      <c r="M45" s="16">
        <v>126775</v>
      </c>
      <c r="N45" s="16">
        <v>136382</v>
      </c>
      <c r="O45" s="28">
        <f t="shared" si="0"/>
        <v>9607</v>
      </c>
    </row>
    <row r="46" spans="2:15" s="24" customFormat="1" ht="20.25" customHeight="1">
      <c r="B46" s="5"/>
      <c r="C46" s="6"/>
      <c r="D46" s="6"/>
      <c r="E46" s="27" t="s">
        <v>121</v>
      </c>
      <c r="F46" s="6"/>
      <c r="G46" s="6"/>
      <c r="H46" s="6"/>
      <c r="I46" s="6"/>
      <c r="J46" s="6"/>
      <c r="K46" s="6"/>
      <c r="M46" s="89">
        <v>0</v>
      </c>
      <c r="N46" s="89">
        <v>0</v>
      </c>
      <c r="O46" s="28">
        <f t="shared" si="0"/>
        <v>0</v>
      </c>
    </row>
    <row r="47" spans="2:15" s="24" customFormat="1" ht="20.25" customHeight="1">
      <c r="B47" s="5"/>
      <c r="C47" s="6"/>
      <c r="D47" s="6"/>
      <c r="E47" s="27" t="s">
        <v>70</v>
      </c>
      <c r="F47" s="6"/>
      <c r="G47" s="6"/>
      <c r="H47" s="6"/>
      <c r="I47" s="6"/>
      <c r="J47" s="6"/>
      <c r="K47" s="6"/>
      <c r="M47" s="89">
        <v>66792</v>
      </c>
      <c r="N47" s="89">
        <v>24234</v>
      </c>
      <c r="O47" s="28">
        <f t="shared" si="0"/>
        <v>-42558</v>
      </c>
    </row>
    <row r="48" spans="2:16" s="51" customFormat="1" ht="20.25" customHeight="1">
      <c r="B48" s="68"/>
      <c r="C48" s="69"/>
      <c r="D48" s="69"/>
      <c r="E48" s="69"/>
      <c r="F48" s="69"/>
      <c r="G48" s="69" t="s">
        <v>7</v>
      </c>
      <c r="H48" s="69"/>
      <c r="I48" s="69"/>
      <c r="J48" s="69"/>
      <c r="K48" s="69"/>
      <c r="L48" s="69"/>
      <c r="M48" s="59">
        <f>SUM(M21:M47)</f>
        <v>16085738</v>
      </c>
      <c r="N48" s="59">
        <f>SUM(N21:N47)</f>
        <v>16616330</v>
      </c>
      <c r="O48" s="60">
        <f>N48-M48</f>
        <v>530592</v>
      </c>
      <c r="P48" s="24"/>
    </row>
    <row r="49" spans="2:16" s="51" customFormat="1" ht="20.25" customHeight="1">
      <c r="B49" s="68"/>
      <c r="C49" s="69"/>
      <c r="D49" s="69"/>
      <c r="E49" s="69" t="s">
        <v>5</v>
      </c>
      <c r="F49" s="69"/>
      <c r="G49" s="69"/>
      <c r="H49" s="69"/>
      <c r="I49" s="69"/>
      <c r="J49" s="69"/>
      <c r="K49" s="69"/>
      <c r="L49" s="69"/>
      <c r="M49" s="59"/>
      <c r="N49" s="59"/>
      <c r="O49" s="60"/>
      <c r="P49" s="24"/>
    </row>
    <row r="50" spans="2:16" s="51" customFormat="1" ht="20.25" customHeight="1">
      <c r="B50" s="68"/>
      <c r="C50" s="69"/>
      <c r="D50" s="69"/>
      <c r="E50" s="69"/>
      <c r="F50" s="69" t="s">
        <v>6</v>
      </c>
      <c r="G50" s="69"/>
      <c r="H50" s="69"/>
      <c r="I50" s="69"/>
      <c r="J50" s="69"/>
      <c r="K50" s="69"/>
      <c r="L50" s="69"/>
      <c r="M50" s="59">
        <v>0</v>
      </c>
      <c r="N50" s="59">
        <v>0</v>
      </c>
      <c r="O50" s="60">
        <v>0</v>
      </c>
      <c r="P50" s="24"/>
    </row>
    <row r="51" spans="2:16" s="51" customFormat="1" ht="20.25" customHeight="1">
      <c r="B51" s="68"/>
      <c r="C51" s="69"/>
      <c r="D51" s="69"/>
      <c r="E51" s="69"/>
      <c r="F51" s="69" t="s">
        <v>8</v>
      </c>
      <c r="G51" s="69"/>
      <c r="H51" s="69"/>
      <c r="I51" s="69"/>
      <c r="J51" s="69"/>
      <c r="K51" s="69"/>
      <c r="L51" s="69"/>
      <c r="M51" s="59">
        <v>0</v>
      </c>
      <c r="N51" s="59">
        <v>0</v>
      </c>
      <c r="O51" s="60">
        <v>0</v>
      </c>
      <c r="P51" s="24"/>
    </row>
    <row r="52" spans="2:16" s="51" customFormat="1" ht="20.25" customHeight="1" thickBot="1">
      <c r="B52" s="68"/>
      <c r="C52" s="69"/>
      <c r="D52" s="69"/>
      <c r="E52" s="69"/>
      <c r="F52" s="69"/>
      <c r="G52" s="69" t="s">
        <v>18</v>
      </c>
      <c r="H52" s="69"/>
      <c r="I52" s="69"/>
      <c r="J52" s="69"/>
      <c r="K52" s="69"/>
      <c r="L52" s="69"/>
      <c r="M52" s="59">
        <v>0</v>
      </c>
      <c r="N52" s="59">
        <f>SUM(N50:N51)</f>
        <v>0</v>
      </c>
      <c r="O52" s="60">
        <f>N52-M52</f>
        <v>0</v>
      </c>
      <c r="P52" s="24"/>
    </row>
    <row r="53" spans="2:16" s="51" customFormat="1" ht="20.25" customHeight="1" thickBot="1">
      <c r="B53" s="87"/>
      <c r="C53" s="88"/>
      <c r="D53" s="88"/>
      <c r="E53" s="88"/>
      <c r="F53" s="88"/>
      <c r="G53" s="88"/>
      <c r="H53" s="88" t="s">
        <v>9</v>
      </c>
      <c r="I53" s="88"/>
      <c r="J53" s="88"/>
      <c r="K53" s="88"/>
      <c r="L53" s="88"/>
      <c r="M53" s="63">
        <f>M48+M52</f>
        <v>16085738</v>
      </c>
      <c r="N53" s="63">
        <f>N48+N52</f>
        <v>16616330</v>
      </c>
      <c r="O53" s="64">
        <f>N53-M53</f>
        <v>530592</v>
      </c>
      <c r="P53" s="24"/>
    </row>
    <row r="54" spans="2:16" s="51" customFormat="1" ht="20.25" customHeight="1">
      <c r="B54" s="68"/>
      <c r="C54" s="69"/>
      <c r="D54" s="69"/>
      <c r="E54" s="69"/>
      <c r="F54" s="69"/>
      <c r="G54" s="69" t="s">
        <v>123</v>
      </c>
      <c r="H54" s="69"/>
      <c r="I54" s="48"/>
      <c r="J54" s="69"/>
      <c r="K54" s="69"/>
      <c r="L54" s="69"/>
      <c r="M54" s="57">
        <f>M18-M53</f>
        <v>3822169</v>
      </c>
      <c r="N54" s="57">
        <f>N18-N53</f>
        <v>2647563</v>
      </c>
      <c r="O54" s="98">
        <f>N54-M54</f>
        <v>-1174606</v>
      </c>
      <c r="P54" s="24"/>
    </row>
    <row r="55" spans="2:16" s="51" customFormat="1" ht="20.25" customHeight="1">
      <c r="B55" s="68"/>
      <c r="C55" s="69" t="s">
        <v>11</v>
      </c>
      <c r="D55" s="69"/>
      <c r="E55" s="69"/>
      <c r="F55" s="69"/>
      <c r="G55" s="69"/>
      <c r="H55" s="69"/>
      <c r="I55" s="69"/>
      <c r="J55" s="69"/>
      <c r="K55" s="69"/>
      <c r="L55" s="69"/>
      <c r="M55" s="59"/>
      <c r="N55" s="59"/>
      <c r="O55" s="65"/>
      <c r="P55" s="24"/>
    </row>
    <row r="56" spans="2:16" s="51" customFormat="1" ht="20.25" customHeight="1">
      <c r="B56" s="68"/>
      <c r="C56" s="69"/>
      <c r="D56" s="69" t="s">
        <v>12</v>
      </c>
      <c r="E56" s="69"/>
      <c r="F56" s="69"/>
      <c r="G56" s="69"/>
      <c r="H56" s="69"/>
      <c r="I56" s="69"/>
      <c r="J56" s="69"/>
      <c r="K56" s="69"/>
      <c r="L56" s="90"/>
      <c r="M56" s="59"/>
      <c r="N56" s="59"/>
      <c r="O56" s="60"/>
      <c r="P56" s="24"/>
    </row>
    <row r="57" spans="2:16" s="51" customFormat="1" ht="20.25" customHeight="1">
      <c r="B57" s="68"/>
      <c r="C57" s="69"/>
      <c r="D57" s="69"/>
      <c r="E57" s="6" t="s">
        <v>41</v>
      </c>
      <c r="F57" s="69"/>
      <c r="G57" s="69"/>
      <c r="H57" s="69"/>
      <c r="I57" s="69"/>
      <c r="J57" s="69"/>
      <c r="K57" s="69"/>
      <c r="L57" s="90"/>
      <c r="M57" s="57">
        <f>M21-M56</f>
        <v>0</v>
      </c>
      <c r="N57" s="57">
        <v>89083</v>
      </c>
      <c r="O57" s="62">
        <f>N57-M57</f>
        <v>89083</v>
      </c>
      <c r="P57" s="24"/>
    </row>
    <row r="58" spans="2:16" s="51" customFormat="1" ht="20.25" customHeight="1" thickBot="1">
      <c r="B58" s="68"/>
      <c r="C58" s="69"/>
      <c r="D58" s="69"/>
      <c r="E58" s="69" t="s">
        <v>15</v>
      </c>
      <c r="F58" s="69"/>
      <c r="G58" s="69"/>
      <c r="H58" s="69"/>
      <c r="I58" s="69"/>
      <c r="J58" s="69"/>
      <c r="K58" s="69"/>
      <c r="L58" s="90"/>
      <c r="M58" s="61">
        <v>0</v>
      </c>
      <c r="N58" s="61">
        <v>0</v>
      </c>
      <c r="O58" s="62">
        <f>N58-M58</f>
        <v>0</v>
      </c>
      <c r="P58" s="24"/>
    </row>
    <row r="59" spans="2:16" s="51" customFormat="1" ht="20.25" customHeight="1" thickBot="1">
      <c r="B59" s="87"/>
      <c r="C59" s="88"/>
      <c r="D59" s="88"/>
      <c r="E59" s="88"/>
      <c r="F59" s="88"/>
      <c r="G59" s="88"/>
      <c r="H59" s="88" t="s">
        <v>13</v>
      </c>
      <c r="I59" s="88"/>
      <c r="J59" s="88"/>
      <c r="K59" s="88"/>
      <c r="L59" s="91"/>
      <c r="M59" s="63">
        <f>SUM(M57:M58)</f>
        <v>0</v>
      </c>
      <c r="N59" s="63">
        <f>SUM(N57:N58)</f>
        <v>89083</v>
      </c>
      <c r="O59" s="64">
        <f>N59-M59</f>
        <v>89083</v>
      </c>
      <c r="P59" s="24"/>
    </row>
    <row r="60" spans="2:16" s="51" customFormat="1" ht="20.25" customHeight="1">
      <c r="B60" s="68"/>
      <c r="C60" s="69"/>
      <c r="D60" s="69" t="s">
        <v>16</v>
      </c>
      <c r="E60" s="69"/>
      <c r="F60" s="69"/>
      <c r="G60" s="69"/>
      <c r="H60" s="69"/>
      <c r="I60" s="69"/>
      <c r="J60" s="69"/>
      <c r="K60" s="69"/>
      <c r="L60" s="90"/>
      <c r="M60" s="57"/>
      <c r="N60" s="57"/>
      <c r="O60" s="65"/>
      <c r="P60" s="24"/>
    </row>
    <row r="61" spans="2:16" s="51" customFormat="1" ht="20.25" customHeight="1">
      <c r="B61" s="68"/>
      <c r="C61" s="69"/>
      <c r="D61" s="69"/>
      <c r="E61" s="69" t="s">
        <v>31</v>
      </c>
      <c r="F61" s="69"/>
      <c r="G61" s="69"/>
      <c r="H61" s="69"/>
      <c r="I61" s="69"/>
      <c r="J61" s="69"/>
      <c r="K61" s="69"/>
      <c r="L61" s="90"/>
      <c r="M61" s="59">
        <v>0</v>
      </c>
      <c r="N61" s="59">
        <v>1</v>
      </c>
      <c r="O61" s="62">
        <f aca="true" t="shared" si="1" ref="O61:O70">N61-M61</f>
        <v>1</v>
      </c>
      <c r="P61" s="24"/>
    </row>
    <row r="62" spans="2:16" s="51" customFormat="1" ht="20.25" customHeight="1" thickBot="1">
      <c r="B62" s="92"/>
      <c r="C62" s="93"/>
      <c r="D62" s="93"/>
      <c r="E62" s="69" t="s">
        <v>32</v>
      </c>
      <c r="F62" s="93"/>
      <c r="G62" s="93"/>
      <c r="H62" s="93"/>
      <c r="I62" s="93"/>
      <c r="J62" s="93"/>
      <c r="K62" s="93"/>
      <c r="L62" s="94"/>
      <c r="M62" s="61">
        <v>0</v>
      </c>
      <c r="N62" s="61">
        <v>0</v>
      </c>
      <c r="O62" s="62">
        <f t="shared" si="1"/>
        <v>0</v>
      </c>
      <c r="P62" s="24"/>
    </row>
    <row r="63" spans="2:16" s="51" customFormat="1" ht="20.25" customHeight="1" thickBot="1">
      <c r="B63" s="87"/>
      <c r="C63" s="88"/>
      <c r="D63" s="88"/>
      <c r="E63" s="88"/>
      <c r="F63" s="88"/>
      <c r="G63" s="88"/>
      <c r="H63" s="88" t="s">
        <v>17</v>
      </c>
      <c r="I63" s="88"/>
      <c r="J63" s="88"/>
      <c r="K63" s="88"/>
      <c r="L63" s="91"/>
      <c r="M63" s="63">
        <v>0</v>
      </c>
      <c r="N63" s="63">
        <f>SUM(N61:N62)</f>
        <v>1</v>
      </c>
      <c r="O63" s="64">
        <f t="shared" si="1"/>
        <v>1</v>
      </c>
      <c r="P63" s="24"/>
    </row>
    <row r="64" spans="2:16" s="51" customFormat="1" ht="20.25" customHeight="1">
      <c r="B64" s="68"/>
      <c r="C64" s="69"/>
      <c r="D64" s="69"/>
      <c r="E64" s="69"/>
      <c r="F64" s="69"/>
      <c r="G64" s="69" t="s">
        <v>126</v>
      </c>
      <c r="H64" s="69"/>
      <c r="I64" s="69"/>
      <c r="J64" s="69"/>
      <c r="K64" s="69"/>
      <c r="L64" s="69"/>
      <c r="M64" s="57">
        <f>M59-M63</f>
        <v>0</v>
      </c>
      <c r="N64" s="57">
        <f>N59-N63</f>
        <v>89082</v>
      </c>
      <c r="O64" s="67">
        <f t="shared" si="1"/>
        <v>89082</v>
      </c>
      <c r="P64" s="24"/>
    </row>
    <row r="65" spans="2:16" s="51" customFormat="1" ht="20.25" customHeight="1">
      <c r="B65" s="68"/>
      <c r="C65" s="69"/>
      <c r="D65" s="69"/>
      <c r="E65" s="69"/>
      <c r="F65" s="69"/>
      <c r="G65" s="69"/>
      <c r="H65" s="69" t="s">
        <v>36</v>
      </c>
      <c r="I65" s="69"/>
      <c r="J65" s="69"/>
      <c r="K65" s="69"/>
      <c r="L65" s="69"/>
      <c r="M65" s="57">
        <v>-3722237</v>
      </c>
      <c r="N65" s="57">
        <v>-2633545</v>
      </c>
      <c r="O65" s="60">
        <f t="shared" si="1"/>
        <v>1088692</v>
      </c>
      <c r="P65" s="24"/>
    </row>
    <row r="66" spans="2:16" s="51" customFormat="1" ht="20.25" customHeight="1">
      <c r="B66" s="68"/>
      <c r="C66" s="69"/>
      <c r="D66" s="69"/>
      <c r="E66" s="69"/>
      <c r="F66" s="69"/>
      <c r="G66" s="69"/>
      <c r="H66" s="69" t="s">
        <v>131</v>
      </c>
      <c r="I66" s="69"/>
      <c r="J66" s="69"/>
      <c r="K66" s="69"/>
      <c r="L66" s="69"/>
      <c r="M66" s="57">
        <v>99932</v>
      </c>
      <c r="N66" s="57">
        <v>103100</v>
      </c>
      <c r="O66" s="60">
        <f t="shared" si="1"/>
        <v>3168</v>
      </c>
      <c r="P66" s="24"/>
    </row>
    <row r="67" spans="2:16" s="51" customFormat="1" ht="20.25" customHeight="1">
      <c r="B67" s="68"/>
      <c r="C67" s="69"/>
      <c r="D67" s="69"/>
      <c r="E67" s="69"/>
      <c r="F67" s="69"/>
      <c r="G67" s="69" t="s">
        <v>95</v>
      </c>
      <c r="H67" s="6" t="s">
        <v>77</v>
      </c>
      <c r="I67" s="69"/>
      <c r="J67" s="69"/>
      <c r="K67" s="69"/>
      <c r="L67" s="69"/>
      <c r="M67" s="59">
        <v>0</v>
      </c>
      <c r="N67" s="59">
        <f>N54+N64+N65-N66</f>
        <v>0</v>
      </c>
      <c r="O67" s="62">
        <f t="shared" si="1"/>
        <v>0</v>
      </c>
      <c r="P67" s="24"/>
    </row>
    <row r="68" spans="2:16" s="51" customFormat="1" ht="20.25" customHeight="1">
      <c r="B68" s="68"/>
      <c r="C68" s="69"/>
      <c r="D68" s="69"/>
      <c r="E68" s="69"/>
      <c r="F68" s="69"/>
      <c r="G68" s="69" t="s">
        <v>96</v>
      </c>
      <c r="H68" s="6" t="s">
        <v>78</v>
      </c>
      <c r="I68" s="69"/>
      <c r="J68" s="69"/>
      <c r="K68" s="69"/>
      <c r="L68" s="69"/>
      <c r="M68" s="59">
        <v>10490243</v>
      </c>
      <c r="N68" s="59">
        <f>M70</f>
        <v>10490243</v>
      </c>
      <c r="O68" s="62">
        <f t="shared" si="1"/>
        <v>0</v>
      </c>
      <c r="P68" s="24"/>
    </row>
    <row r="69" spans="2:16" s="51" customFormat="1" ht="20.25" customHeight="1" thickBot="1">
      <c r="B69" s="68"/>
      <c r="C69" s="69"/>
      <c r="D69" s="69"/>
      <c r="E69" s="69"/>
      <c r="F69" s="69"/>
      <c r="G69" s="69" t="s">
        <v>97</v>
      </c>
      <c r="H69" s="6" t="s">
        <v>79</v>
      </c>
      <c r="I69" s="69"/>
      <c r="J69" s="69"/>
      <c r="K69" s="69"/>
      <c r="L69" s="69"/>
      <c r="M69" s="61">
        <v>10490243</v>
      </c>
      <c r="N69" s="61">
        <f>N67+N68</f>
        <v>10490243</v>
      </c>
      <c r="O69" s="62">
        <f t="shared" si="1"/>
        <v>0</v>
      </c>
      <c r="P69" s="24"/>
    </row>
    <row r="70" spans="2:16" s="51" customFormat="1" ht="20.25" customHeight="1" thickBot="1">
      <c r="B70" s="87" t="s">
        <v>26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63">
        <v>10490243</v>
      </c>
      <c r="N70" s="63">
        <f>N69</f>
        <v>10490243</v>
      </c>
      <c r="O70" s="64">
        <f t="shared" si="1"/>
        <v>0</v>
      </c>
      <c r="P70" s="24"/>
    </row>
    <row r="71" spans="2:16" s="51" customFormat="1" ht="18" customHeight="1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24"/>
      <c r="N71" s="24"/>
      <c r="O71" s="82"/>
      <c r="P71" s="82"/>
    </row>
    <row r="72" s="51" customFormat="1" ht="18" customHeight="1"/>
    <row r="73" s="51" customFormat="1" ht="18" customHeight="1"/>
    <row r="74" s="51" customFormat="1" ht="18" customHeight="1"/>
    <row r="75" s="51" customFormat="1" ht="18" customHeight="1"/>
    <row r="76" s="51" customFormat="1" ht="18" customHeight="1"/>
    <row r="77" s="51" customFormat="1" ht="18" customHeight="1"/>
    <row r="78" s="51" customFormat="1" ht="18" customHeight="1"/>
    <row r="79" s="51" customFormat="1" ht="18" customHeight="1"/>
    <row r="80" s="51" customFormat="1" ht="18" customHeight="1"/>
    <row r="81" s="51" customFormat="1" ht="18" customHeight="1"/>
    <row r="82" s="51" customFormat="1" ht="18" customHeight="1"/>
    <row r="83" s="51" customFormat="1" ht="18" customHeight="1"/>
    <row r="84" s="51" customFormat="1" ht="18" customHeight="1"/>
    <row r="85" s="51" customFormat="1" ht="18" customHeight="1"/>
    <row r="86" s="51" customFormat="1" ht="18" customHeight="1"/>
    <row r="87" s="51" customFormat="1" ht="18" customHeight="1"/>
    <row r="88" s="51" customFormat="1" ht="18" customHeight="1"/>
    <row r="89" s="51" customFormat="1" ht="18" customHeight="1"/>
    <row r="90" s="51" customFormat="1" ht="18" customHeight="1"/>
    <row r="91" s="51" customFormat="1" ht="18" customHeight="1"/>
    <row r="92" s="51" customFormat="1" ht="18" customHeight="1"/>
    <row r="93" s="51" customFormat="1" ht="18" customHeight="1"/>
    <row r="94" s="51" customFormat="1" ht="18" customHeight="1"/>
    <row r="95" s="51" customFormat="1" ht="18" customHeight="1"/>
    <row r="96" s="51" customFormat="1" ht="18" customHeight="1"/>
    <row r="97" s="51" customFormat="1" ht="18" customHeight="1"/>
    <row r="98" s="51" customFormat="1" ht="18" customHeight="1"/>
    <row r="99" s="51" customFormat="1" ht="18" customHeight="1"/>
    <row r="100" s="51" customFormat="1" ht="18" customHeight="1"/>
    <row r="101" s="51" customFormat="1" ht="18" customHeight="1"/>
    <row r="102" s="51" customFormat="1" ht="18" customHeight="1"/>
    <row r="103" s="51" customFormat="1" ht="18" customHeight="1"/>
    <row r="104" s="51" customFormat="1" ht="18" customHeight="1"/>
    <row r="105" s="51" customFormat="1" ht="18" customHeight="1"/>
    <row r="106" s="51" customFormat="1" ht="18" customHeight="1"/>
    <row r="107" s="51" customFormat="1" ht="18" customHeight="1"/>
    <row r="108" s="51" customFormat="1" ht="18" customHeight="1"/>
    <row r="109" s="51" customFormat="1" ht="18" customHeight="1"/>
    <row r="110" s="51" customFormat="1" ht="18" customHeight="1"/>
    <row r="111" s="51" customFormat="1" ht="18" customHeight="1"/>
    <row r="112" s="51" customFormat="1" ht="18" customHeight="1"/>
    <row r="113" s="51" customFormat="1" ht="18" customHeight="1"/>
    <row r="114" s="51" customFormat="1" ht="18" customHeight="1"/>
    <row r="115" s="51" customFormat="1" ht="18" customHeight="1"/>
    <row r="116" s="51" customFormat="1" ht="18" customHeight="1"/>
    <row r="117" s="51" customFormat="1" ht="18" customHeight="1"/>
    <row r="118" s="51" customFormat="1" ht="18" customHeight="1"/>
    <row r="119" s="51" customFormat="1" ht="18" customHeight="1"/>
    <row r="120" s="51" customFormat="1" ht="18" customHeight="1"/>
    <row r="121" s="51" customFormat="1" ht="18" customHeight="1"/>
    <row r="122" s="51" customFormat="1" ht="18" customHeight="1"/>
    <row r="123" s="51" customFormat="1" ht="18" customHeight="1"/>
    <row r="124" s="51" customFormat="1" ht="18" customHeight="1"/>
    <row r="125" s="51" customFormat="1" ht="18" customHeight="1"/>
    <row r="126" s="51" customFormat="1" ht="18" customHeight="1"/>
    <row r="127" s="51" customFormat="1" ht="18" customHeight="1"/>
    <row r="128" s="51" customFormat="1" ht="18" customHeight="1"/>
    <row r="129" s="51" customFormat="1" ht="18" customHeight="1"/>
    <row r="130" s="51" customFormat="1" ht="18" customHeight="1"/>
    <row r="131" s="51" customFormat="1" ht="18" customHeight="1"/>
    <row r="132" s="51" customFormat="1" ht="18" customHeight="1"/>
    <row r="133" s="51" customFormat="1" ht="18" customHeight="1"/>
    <row r="134" s="51" customFormat="1" ht="18" customHeight="1"/>
    <row r="135" s="51" customFormat="1" ht="18" customHeight="1"/>
    <row r="136" s="51" customFormat="1" ht="18" customHeight="1"/>
    <row r="137" s="51" customFormat="1" ht="18" customHeight="1"/>
    <row r="138" s="51" customFormat="1" ht="18" customHeight="1"/>
    <row r="139" s="51" customFormat="1" ht="18" customHeight="1"/>
    <row r="140" s="51" customFormat="1" ht="18" customHeight="1"/>
    <row r="141" s="51" customFormat="1" ht="18" customHeight="1"/>
    <row r="142" s="51" customFormat="1" ht="18" customHeight="1"/>
    <row r="143" s="51" customFormat="1" ht="18" customHeight="1"/>
    <row r="144" s="51" customFormat="1" ht="18" customHeight="1"/>
    <row r="145" s="51" customFormat="1" ht="18" customHeight="1"/>
    <row r="146" s="51" customFormat="1" ht="18" customHeight="1"/>
    <row r="147" s="51" customFormat="1" ht="18" customHeight="1"/>
    <row r="148" s="51" customFormat="1" ht="18" customHeight="1"/>
    <row r="149" s="51" customFormat="1" ht="18" customHeight="1"/>
    <row r="150" s="51" customFormat="1" ht="18" customHeight="1"/>
    <row r="151" s="51" customFormat="1" ht="18" customHeight="1"/>
    <row r="152" s="51" customFormat="1" ht="18" customHeight="1"/>
    <row r="153" s="51" customFormat="1" ht="18" customHeight="1"/>
    <row r="154" s="51" customFormat="1" ht="18" customHeight="1"/>
    <row r="155" s="51" customFormat="1" ht="18" customHeight="1"/>
    <row r="156" s="51" customFormat="1" ht="18" customHeight="1"/>
    <row r="157" s="51" customFormat="1" ht="18" customHeight="1"/>
    <row r="158" s="51" customFormat="1" ht="18" customHeight="1"/>
    <row r="159" s="51" customFormat="1" ht="18" customHeight="1"/>
    <row r="160" s="51" customFormat="1" ht="18" customHeight="1"/>
    <row r="161" s="51" customFormat="1" ht="18" customHeight="1"/>
    <row r="162" s="51" customFormat="1" ht="18" customHeight="1"/>
    <row r="163" s="51" customFormat="1" ht="18" customHeight="1"/>
    <row r="164" s="51" customFormat="1" ht="18" customHeight="1"/>
    <row r="165" s="51" customFormat="1" ht="18" customHeight="1"/>
    <row r="166" s="51" customFormat="1" ht="18" customHeight="1"/>
    <row r="167" s="51" customFormat="1" ht="18" customHeight="1"/>
    <row r="168" s="51" customFormat="1" ht="18" customHeight="1"/>
    <row r="169" s="51" customFormat="1" ht="18" customHeight="1"/>
    <row r="170" s="51" customFormat="1" ht="18" customHeight="1"/>
    <row r="171" s="51" customFormat="1" ht="18" customHeight="1"/>
    <row r="172" s="51" customFormat="1" ht="18" customHeight="1"/>
    <row r="173" s="51" customFormat="1" ht="18" customHeight="1"/>
    <row r="174" s="51" customFormat="1" ht="18" customHeight="1"/>
    <row r="175" s="51" customFormat="1" ht="18" customHeight="1"/>
    <row r="176" s="51" customFormat="1" ht="18" customHeight="1"/>
    <row r="177" s="51" customFormat="1" ht="18" customHeight="1"/>
    <row r="178" s="51" customFormat="1" ht="18" customHeight="1"/>
    <row r="179" s="51" customFormat="1" ht="18" customHeight="1"/>
    <row r="180" s="51" customFormat="1" ht="18" customHeight="1"/>
    <row r="181" s="51" customFormat="1" ht="18" customHeight="1"/>
    <row r="182" s="51" customFormat="1" ht="18" customHeight="1"/>
    <row r="183" s="51" customFormat="1" ht="18" customHeight="1"/>
    <row r="184" s="51" customFormat="1" ht="18" customHeight="1"/>
    <row r="185" s="51" customFormat="1" ht="18" customHeight="1"/>
    <row r="186" s="51" customFormat="1" ht="18" customHeight="1"/>
    <row r="187" s="51" customFormat="1" ht="18" customHeight="1"/>
    <row r="188" s="51" customFormat="1" ht="18" customHeight="1"/>
    <row r="189" s="51" customFormat="1" ht="18" customHeight="1"/>
    <row r="190" s="51" customFormat="1" ht="18" customHeight="1"/>
    <row r="191" s="51" customFormat="1" ht="18" customHeight="1"/>
    <row r="192" s="51" customFormat="1" ht="18" customHeight="1"/>
    <row r="193" s="51" customFormat="1" ht="18" customHeight="1"/>
    <row r="194" s="51" customFormat="1" ht="18" customHeight="1"/>
    <row r="195" s="51" customFormat="1" ht="18" customHeight="1"/>
    <row r="196" s="51" customFormat="1" ht="18" customHeight="1"/>
    <row r="197" s="51" customFormat="1" ht="18" customHeight="1"/>
    <row r="198" s="51" customFormat="1" ht="18" customHeight="1"/>
    <row r="199" s="51" customFormat="1" ht="18" customHeight="1"/>
    <row r="200" s="51" customFormat="1" ht="18" customHeight="1"/>
    <row r="201" s="51" customFormat="1" ht="18" customHeight="1"/>
    <row r="202" s="51" customFormat="1" ht="18" customHeight="1"/>
    <row r="203" s="51" customFormat="1" ht="18" customHeight="1"/>
    <row r="204" s="51" customFormat="1" ht="18" customHeight="1"/>
    <row r="205" s="51" customFormat="1" ht="18" customHeight="1"/>
    <row r="206" s="51" customFormat="1" ht="18" customHeight="1"/>
    <row r="207" s="51" customFormat="1" ht="18" customHeight="1"/>
    <row r="208" s="51" customFormat="1" ht="18" customHeight="1"/>
    <row r="209" s="51" customFormat="1" ht="18" customHeight="1"/>
    <row r="210" s="51" customFormat="1" ht="18" customHeight="1"/>
    <row r="211" s="51" customFormat="1" ht="18" customHeight="1"/>
    <row r="212" s="51" customFormat="1" ht="18" customHeight="1"/>
    <row r="213" s="51" customFormat="1" ht="18" customHeight="1"/>
    <row r="214" s="51" customFormat="1" ht="18" customHeight="1"/>
    <row r="215" s="51" customFormat="1" ht="18" customHeight="1"/>
    <row r="216" s="51" customFormat="1" ht="18" customHeight="1"/>
    <row r="217" s="51" customFormat="1" ht="18" customHeight="1"/>
    <row r="218" s="51" customFormat="1" ht="18" customHeight="1"/>
    <row r="219" s="51" customFormat="1" ht="18" customHeight="1"/>
    <row r="220" s="51" customFormat="1" ht="18" customHeight="1"/>
    <row r="221" s="51" customFormat="1" ht="18" customHeight="1"/>
    <row r="222" s="51" customFormat="1" ht="18" customHeight="1"/>
    <row r="223" s="51" customFormat="1" ht="18" customHeight="1"/>
    <row r="224" s="51" customFormat="1" ht="18" customHeight="1"/>
    <row r="225" s="51" customFormat="1" ht="18" customHeight="1"/>
    <row r="226" s="51" customFormat="1" ht="18" customHeight="1"/>
    <row r="227" s="51" customFormat="1" ht="18" customHeight="1"/>
    <row r="228" s="51" customFormat="1" ht="18" customHeight="1"/>
    <row r="229" s="51" customFormat="1" ht="18" customHeight="1"/>
    <row r="230" s="51" customFormat="1" ht="18" customHeight="1"/>
    <row r="231" s="51" customFormat="1" ht="18" customHeight="1"/>
    <row r="232" s="51" customFormat="1" ht="18" customHeight="1"/>
    <row r="233" s="51" customFormat="1" ht="18" customHeight="1"/>
    <row r="234" s="51" customFormat="1" ht="18" customHeight="1"/>
    <row r="235" s="51" customFormat="1" ht="18" customHeight="1"/>
    <row r="236" s="51" customFormat="1" ht="18" customHeight="1"/>
    <row r="237" s="51" customFormat="1" ht="18" customHeight="1"/>
    <row r="238" s="51" customFormat="1" ht="18" customHeight="1"/>
    <row r="239" s="51" customFormat="1" ht="18" customHeight="1"/>
    <row r="240" s="51" customFormat="1" ht="18" customHeight="1"/>
    <row r="241" s="51" customFormat="1" ht="18" customHeight="1"/>
    <row r="242" s="51" customFormat="1" ht="18" customHeight="1"/>
    <row r="243" s="51" customFormat="1" ht="18" customHeight="1"/>
    <row r="244" s="51" customFormat="1" ht="18" customHeight="1"/>
    <row r="245" s="51" customFormat="1" ht="18" customHeight="1"/>
    <row r="246" s="51" customFormat="1" ht="18" customHeight="1"/>
    <row r="247" s="51" customFormat="1" ht="18" customHeight="1"/>
    <row r="248" s="51" customFormat="1" ht="18" customHeight="1"/>
    <row r="249" s="51" customFormat="1" ht="18" customHeight="1"/>
    <row r="250" s="51" customFormat="1" ht="18" customHeight="1"/>
  </sheetData>
  <sheetProtection sheet="1"/>
  <mergeCells count="1">
    <mergeCell ref="B12:L12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8.421875" style="44" customWidth="1"/>
    <col min="2" max="11" width="2.00390625" style="44" customWidth="1"/>
    <col min="12" max="12" width="21.00390625" style="44" customWidth="1"/>
    <col min="13" max="15" width="16.8515625" style="44" customWidth="1"/>
    <col min="16" max="16" width="10.7109375" style="44" customWidth="1"/>
    <col min="17" max="16384" width="9.00390625" style="44" customWidth="1"/>
  </cols>
  <sheetData>
    <row r="1" spans="1:2" ht="16.5" customHeight="1">
      <c r="A1" s="43" t="s">
        <v>81</v>
      </c>
      <c r="B1" s="43" t="s">
        <v>82</v>
      </c>
    </row>
    <row r="2" spans="1:2" ht="16.5" customHeight="1">
      <c r="A2" s="43"/>
      <c r="B2" s="43"/>
    </row>
    <row r="3" spans="1:15" ht="21" customHeight="1">
      <c r="A3" s="45"/>
      <c r="B3" s="46" t="s">
        <v>83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5"/>
      <c r="N3" s="45"/>
      <c r="O3" s="47"/>
    </row>
    <row r="4" spans="1:15" s="51" customFormat="1" ht="21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1" t="s">
        <v>21</v>
      </c>
      <c r="M4" s="17">
        <f>N18</f>
        <v>1311896</v>
      </c>
      <c r="N4" s="1" t="s">
        <v>27</v>
      </c>
      <c r="O4" s="50"/>
    </row>
    <row r="5" spans="1:15" s="51" customFormat="1" ht="21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1" t="s">
        <v>22</v>
      </c>
      <c r="M5" s="17">
        <f>N23</f>
        <v>72400</v>
      </c>
      <c r="N5" s="1" t="s">
        <v>27</v>
      </c>
      <c r="O5" s="50"/>
    </row>
    <row r="6" spans="2:16" s="51" customFormat="1" ht="20.2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3" t="s">
        <v>36</v>
      </c>
      <c r="M6" s="54">
        <f>+N25</f>
        <v>-619748</v>
      </c>
      <c r="N6" s="53" t="s">
        <v>27</v>
      </c>
      <c r="O6" s="52"/>
      <c r="P6" s="55"/>
    </row>
    <row r="7" spans="1:15" s="51" customFormat="1" ht="21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1" t="s">
        <v>25</v>
      </c>
      <c r="M7" s="18">
        <f>M4-M5+M6</f>
        <v>619748</v>
      </c>
      <c r="N7" s="1" t="s">
        <v>27</v>
      </c>
      <c r="O7" s="50"/>
    </row>
    <row r="8" spans="1:15" s="51" customFormat="1" ht="21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3" t="s">
        <v>23</v>
      </c>
      <c r="M8" s="18">
        <f>+N27</f>
        <v>3547704</v>
      </c>
      <c r="N8" s="1" t="s">
        <v>27</v>
      </c>
      <c r="O8" s="50"/>
    </row>
    <row r="9" spans="1:15" s="51" customFormat="1" ht="21" customHeigh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3" t="s">
        <v>24</v>
      </c>
      <c r="M9" s="18">
        <f>M7+M8</f>
        <v>4167452</v>
      </c>
      <c r="N9" s="1" t="s">
        <v>27</v>
      </c>
      <c r="O9" s="50"/>
    </row>
    <row r="10" spans="1:15" s="51" customFormat="1" ht="16.5" customHeight="1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s="51" customFormat="1" ht="18.75" customHeight="1" thickBot="1">
      <c r="A11" s="48"/>
      <c r="B11" s="124" t="s">
        <v>0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4" t="s">
        <v>29</v>
      </c>
      <c r="N11" s="4" t="s">
        <v>28</v>
      </c>
      <c r="O11" s="56" t="s">
        <v>30</v>
      </c>
    </row>
    <row r="12" spans="1:15" s="51" customFormat="1" ht="18.75" customHeight="1">
      <c r="A12" s="48"/>
      <c r="B12" s="12" t="s">
        <v>76</v>
      </c>
      <c r="C12" s="6"/>
      <c r="D12" s="6"/>
      <c r="E12" s="6"/>
      <c r="F12" s="6"/>
      <c r="G12" s="6"/>
      <c r="H12" s="6"/>
      <c r="I12" s="6"/>
      <c r="J12" s="6"/>
      <c r="K12" s="6"/>
      <c r="L12" s="7"/>
      <c r="M12" s="57"/>
      <c r="N12" s="57"/>
      <c r="O12" s="58"/>
    </row>
    <row r="13" spans="1:15" s="51" customFormat="1" ht="18.75" customHeight="1">
      <c r="A13" s="48"/>
      <c r="B13" s="5"/>
      <c r="C13" s="6" t="s">
        <v>1</v>
      </c>
      <c r="D13" s="6"/>
      <c r="E13" s="6"/>
      <c r="F13" s="6"/>
      <c r="G13" s="6"/>
      <c r="H13" s="6"/>
      <c r="I13" s="6"/>
      <c r="J13" s="6"/>
      <c r="K13" s="6"/>
      <c r="L13" s="6"/>
      <c r="M13" s="59"/>
      <c r="N13" s="59"/>
      <c r="O13" s="60"/>
    </row>
    <row r="14" spans="1:15" s="51" customFormat="1" ht="18.75" customHeight="1">
      <c r="A14" s="48"/>
      <c r="B14" s="5"/>
      <c r="C14" s="6"/>
      <c r="D14" s="6" t="s">
        <v>2</v>
      </c>
      <c r="E14" s="6"/>
      <c r="F14" s="6"/>
      <c r="G14" s="6"/>
      <c r="H14" s="6"/>
      <c r="I14" s="6"/>
      <c r="J14" s="6"/>
      <c r="K14" s="6"/>
      <c r="L14" s="6"/>
      <c r="M14" s="59"/>
      <c r="N14" s="59"/>
      <c r="O14" s="60"/>
    </row>
    <row r="15" spans="1:15" s="51" customFormat="1" ht="18.75" customHeight="1">
      <c r="A15" s="48"/>
      <c r="B15" s="5"/>
      <c r="C15" s="6"/>
      <c r="D15" s="6"/>
      <c r="E15" s="6" t="s">
        <v>84</v>
      </c>
      <c r="F15" s="6"/>
      <c r="G15" s="6"/>
      <c r="H15" s="6"/>
      <c r="I15" s="6"/>
      <c r="J15" s="6"/>
      <c r="K15" s="6"/>
      <c r="L15" s="6"/>
      <c r="M15" s="61">
        <v>0</v>
      </c>
      <c r="N15" s="61">
        <v>0</v>
      </c>
      <c r="O15" s="62">
        <f>N15-M15</f>
        <v>0</v>
      </c>
    </row>
    <row r="16" spans="1:15" s="51" customFormat="1" ht="18.75" customHeight="1">
      <c r="A16" s="48"/>
      <c r="B16" s="5"/>
      <c r="C16" s="6"/>
      <c r="D16" s="6"/>
      <c r="E16" s="6" t="s">
        <v>85</v>
      </c>
      <c r="F16" s="6"/>
      <c r="G16" s="6"/>
      <c r="H16" s="6"/>
      <c r="I16" s="6"/>
      <c r="J16" s="6"/>
      <c r="K16" s="6"/>
      <c r="L16" s="6"/>
      <c r="M16" s="61">
        <v>0</v>
      </c>
      <c r="N16" s="61">
        <v>0</v>
      </c>
      <c r="O16" s="62">
        <f>N16-M16</f>
        <v>0</v>
      </c>
    </row>
    <row r="17" spans="1:15" s="51" customFormat="1" ht="18.75" customHeight="1" thickBot="1">
      <c r="A17" s="48"/>
      <c r="B17" s="5"/>
      <c r="C17" s="6"/>
      <c r="D17" s="6"/>
      <c r="E17" s="6" t="s">
        <v>86</v>
      </c>
      <c r="F17" s="6"/>
      <c r="G17" s="6"/>
      <c r="H17" s="6"/>
      <c r="I17" s="6"/>
      <c r="J17" s="6"/>
      <c r="K17" s="6"/>
      <c r="L17" s="6"/>
      <c r="M17" s="61">
        <v>14103</v>
      </c>
      <c r="N17" s="61">
        <v>1311896</v>
      </c>
      <c r="O17" s="62">
        <f>N17-M17</f>
        <v>1297793</v>
      </c>
    </row>
    <row r="18" spans="1:15" s="51" customFormat="1" ht="18.75" customHeight="1" thickBot="1">
      <c r="A18" s="48"/>
      <c r="B18" s="8"/>
      <c r="C18" s="9"/>
      <c r="D18" s="9"/>
      <c r="E18" s="9"/>
      <c r="F18" s="9"/>
      <c r="G18" s="9"/>
      <c r="H18" s="9" t="s">
        <v>87</v>
      </c>
      <c r="I18" s="9"/>
      <c r="J18" s="9"/>
      <c r="K18" s="9"/>
      <c r="L18" s="9"/>
      <c r="M18" s="63">
        <f>SUM(M15:M17)</f>
        <v>14103</v>
      </c>
      <c r="N18" s="63">
        <f>SUM(N15:N17)</f>
        <v>1311896</v>
      </c>
      <c r="O18" s="64">
        <f>N18-M18</f>
        <v>1297793</v>
      </c>
    </row>
    <row r="19" spans="1:15" s="51" customFormat="1" ht="21" customHeight="1">
      <c r="A19" s="48"/>
      <c r="B19" s="5"/>
      <c r="C19" s="6"/>
      <c r="D19" s="6" t="s">
        <v>3</v>
      </c>
      <c r="E19" s="6"/>
      <c r="F19" s="6"/>
      <c r="G19" s="6"/>
      <c r="H19" s="6"/>
      <c r="I19" s="6"/>
      <c r="J19" s="6"/>
      <c r="K19" s="6"/>
      <c r="L19" s="6"/>
      <c r="M19" s="57"/>
      <c r="N19" s="57"/>
      <c r="O19" s="65"/>
    </row>
    <row r="20" spans="1:15" s="51" customFormat="1" ht="21" customHeight="1">
      <c r="A20" s="48"/>
      <c r="B20" s="5"/>
      <c r="C20" s="6"/>
      <c r="D20" s="6"/>
      <c r="E20" s="6"/>
      <c r="F20" s="6" t="s">
        <v>88</v>
      </c>
      <c r="G20" s="6"/>
      <c r="H20" s="6"/>
      <c r="I20" s="6"/>
      <c r="J20" s="6"/>
      <c r="K20" s="6"/>
      <c r="L20" s="6"/>
      <c r="M20" s="66">
        <v>0</v>
      </c>
      <c r="N20" s="66">
        <v>0</v>
      </c>
      <c r="O20" s="67">
        <v>0</v>
      </c>
    </row>
    <row r="21" spans="1:15" s="51" customFormat="1" ht="21" customHeight="1">
      <c r="A21" s="48"/>
      <c r="B21" s="5"/>
      <c r="C21" s="6"/>
      <c r="D21" s="6"/>
      <c r="E21" s="6"/>
      <c r="F21" s="6" t="s">
        <v>89</v>
      </c>
      <c r="G21" s="6"/>
      <c r="H21" s="6"/>
      <c r="I21" s="6"/>
      <c r="J21" s="6"/>
      <c r="K21" s="6"/>
      <c r="L21" s="6"/>
      <c r="M21" s="59">
        <v>7020</v>
      </c>
      <c r="N21" s="59">
        <v>72400</v>
      </c>
      <c r="O21" s="60">
        <f aca="true" t="shared" si="0" ref="O21:O29">N21-M21</f>
        <v>65380</v>
      </c>
    </row>
    <row r="22" spans="1:15" s="51" customFormat="1" ht="21" customHeight="1" thickBot="1">
      <c r="A22" s="48"/>
      <c r="B22" s="13"/>
      <c r="C22" s="14"/>
      <c r="D22" s="14"/>
      <c r="E22" s="14" t="s">
        <v>90</v>
      </c>
      <c r="F22" s="14" t="s">
        <v>91</v>
      </c>
      <c r="G22" s="14"/>
      <c r="H22" s="14"/>
      <c r="I22" s="14"/>
      <c r="J22" s="14"/>
      <c r="K22" s="14"/>
      <c r="L22" s="14"/>
      <c r="M22" s="61">
        <v>0</v>
      </c>
      <c r="N22" s="61">
        <v>0</v>
      </c>
      <c r="O22" s="62">
        <f t="shared" si="0"/>
        <v>0</v>
      </c>
    </row>
    <row r="23" spans="1:15" s="51" customFormat="1" ht="21" customHeight="1" thickBot="1">
      <c r="A23" s="48"/>
      <c r="B23" s="8"/>
      <c r="C23" s="9"/>
      <c r="D23" s="9"/>
      <c r="E23" s="9"/>
      <c r="F23" s="9"/>
      <c r="G23" s="9"/>
      <c r="H23" s="9" t="s">
        <v>92</v>
      </c>
      <c r="I23" s="9"/>
      <c r="J23" s="9"/>
      <c r="K23" s="9"/>
      <c r="L23" s="9"/>
      <c r="M23" s="63">
        <f>SUM(M20:M22)</f>
        <v>7020</v>
      </c>
      <c r="N23" s="63">
        <f>SUM(N20:N22)</f>
        <v>72400</v>
      </c>
      <c r="O23" s="64">
        <f t="shared" si="0"/>
        <v>65380</v>
      </c>
    </row>
    <row r="24" spans="1:15" s="51" customFormat="1" ht="21" customHeight="1">
      <c r="A24" s="48"/>
      <c r="B24" s="5"/>
      <c r="C24" s="6"/>
      <c r="D24" s="6"/>
      <c r="E24" s="6"/>
      <c r="F24" s="6" t="s">
        <v>93</v>
      </c>
      <c r="G24" s="6"/>
      <c r="H24" s="6"/>
      <c r="I24" s="6"/>
      <c r="J24" s="6"/>
      <c r="K24" s="6"/>
      <c r="L24" s="6"/>
      <c r="M24" s="57">
        <f>M18-M23</f>
        <v>7083</v>
      </c>
      <c r="N24" s="57">
        <f>N18-N23</f>
        <v>1239496</v>
      </c>
      <c r="O24" s="65">
        <f t="shared" si="0"/>
        <v>1232413</v>
      </c>
    </row>
    <row r="25" spans="2:16" s="51" customFormat="1" ht="20.25" customHeight="1">
      <c r="B25" s="68"/>
      <c r="C25" s="69"/>
      <c r="D25" s="69"/>
      <c r="E25" s="69"/>
      <c r="F25" s="6" t="s">
        <v>94</v>
      </c>
      <c r="G25" s="69"/>
      <c r="H25" s="69"/>
      <c r="I25" s="69"/>
      <c r="J25" s="69"/>
      <c r="K25" s="69"/>
      <c r="L25" s="69"/>
      <c r="M25" s="57">
        <v>0</v>
      </c>
      <c r="N25" s="57">
        <v>-619748</v>
      </c>
      <c r="O25" s="60">
        <f t="shared" si="0"/>
        <v>-619748</v>
      </c>
      <c r="P25" s="24"/>
    </row>
    <row r="26" spans="1:15" s="51" customFormat="1" ht="21" customHeight="1">
      <c r="A26" s="48"/>
      <c r="B26" s="5"/>
      <c r="C26" s="6"/>
      <c r="D26" s="6"/>
      <c r="E26" s="6"/>
      <c r="F26" s="6" t="s">
        <v>95</v>
      </c>
      <c r="G26" s="6" t="s">
        <v>77</v>
      </c>
      <c r="H26" s="6"/>
      <c r="I26" s="6"/>
      <c r="J26" s="6"/>
      <c r="K26" s="6"/>
      <c r="L26" s="6"/>
      <c r="M26" s="59">
        <f>M24</f>
        <v>7083</v>
      </c>
      <c r="N26" s="59">
        <f>N24+N25</f>
        <v>619748</v>
      </c>
      <c r="O26" s="65">
        <f t="shared" si="0"/>
        <v>612665</v>
      </c>
    </row>
    <row r="27" spans="1:15" s="51" customFormat="1" ht="21" customHeight="1">
      <c r="A27" s="48"/>
      <c r="B27" s="5"/>
      <c r="C27" s="6"/>
      <c r="D27" s="6"/>
      <c r="E27" s="6"/>
      <c r="F27" s="6" t="s">
        <v>96</v>
      </c>
      <c r="G27" s="6" t="s">
        <v>78</v>
      </c>
      <c r="H27" s="6"/>
      <c r="I27" s="6"/>
      <c r="J27" s="6"/>
      <c r="K27" s="6"/>
      <c r="L27" s="6"/>
      <c r="M27" s="59">
        <v>3540621</v>
      </c>
      <c r="N27" s="59">
        <f>M29</f>
        <v>3547704</v>
      </c>
      <c r="O27" s="65">
        <f t="shared" si="0"/>
        <v>7083</v>
      </c>
    </row>
    <row r="28" spans="1:15" s="51" customFormat="1" ht="21" customHeight="1" thickBot="1">
      <c r="A28" s="48"/>
      <c r="B28" s="5"/>
      <c r="C28" s="6"/>
      <c r="D28" s="6"/>
      <c r="E28" s="6"/>
      <c r="F28" s="6" t="s">
        <v>97</v>
      </c>
      <c r="G28" s="6" t="s">
        <v>79</v>
      </c>
      <c r="H28" s="6"/>
      <c r="I28" s="6"/>
      <c r="J28" s="6"/>
      <c r="K28" s="6"/>
      <c r="L28" s="6"/>
      <c r="M28" s="61">
        <f>M26+M27</f>
        <v>3547704</v>
      </c>
      <c r="N28" s="61">
        <f>N26+N27</f>
        <v>4167452</v>
      </c>
      <c r="O28" s="67">
        <f t="shared" si="0"/>
        <v>619748</v>
      </c>
    </row>
    <row r="29" spans="1:15" s="51" customFormat="1" ht="21" customHeight="1" thickBot="1">
      <c r="A29" s="48"/>
      <c r="B29" s="8" t="s">
        <v>26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63">
        <f>M28</f>
        <v>3547704</v>
      </c>
      <c r="N29" s="63">
        <f>N28</f>
        <v>4167452</v>
      </c>
      <c r="O29" s="64">
        <f t="shared" si="0"/>
        <v>619748</v>
      </c>
    </row>
    <row r="30" spans="1:15" s="51" customFormat="1" ht="16.5" customHeight="1">
      <c r="A30" s="4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8"/>
    </row>
    <row r="31" spans="1:15" s="51" customFormat="1" ht="16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s="51" customFormat="1" ht="21" customHeight="1">
      <c r="A32" s="48"/>
      <c r="B32" s="70" t="s">
        <v>98</v>
      </c>
      <c r="C32" s="49"/>
      <c r="D32" s="49"/>
      <c r="E32" s="49"/>
      <c r="F32" s="49"/>
      <c r="G32" s="49"/>
      <c r="H32" s="49"/>
      <c r="I32" s="49"/>
      <c r="J32" s="49"/>
      <c r="K32" s="48"/>
      <c r="L32" s="48"/>
      <c r="M32" s="48"/>
      <c r="N32" s="48"/>
      <c r="O32" s="50"/>
    </row>
    <row r="33" spans="1:15" s="51" customFormat="1" ht="21" customHeight="1">
      <c r="A33" s="48"/>
      <c r="B33" s="71"/>
      <c r="C33" s="49"/>
      <c r="D33" s="49"/>
      <c r="E33" s="49"/>
      <c r="F33" s="49"/>
      <c r="G33" s="49"/>
      <c r="H33" s="49"/>
      <c r="I33" s="49"/>
      <c r="J33" s="49"/>
      <c r="K33" s="48"/>
      <c r="L33" s="1" t="s">
        <v>21</v>
      </c>
      <c r="M33" s="17">
        <f>N47</f>
        <v>574</v>
      </c>
      <c r="N33" s="1" t="s">
        <v>27</v>
      </c>
      <c r="O33" s="50"/>
    </row>
    <row r="34" spans="1:15" s="51" customFormat="1" ht="21" customHeight="1">
      <c r="A34" s="48"/>
      <c r="B34" s="71"/>
      <c r="C34" s="49"/>
      <c r="D34" s="49"/>
      <c r="E34" s="49"/>
      <c r="F34" s="49"/>
      <c r="G34" s="49"/>
      <c r="H34" s="49"/>
      <c r="I34" s="49"/>
      <c r="J34" s="49"/>
      <c r="K34" s="48"/>
      <c r="L34" s="1" t="s">
        <v>22</v>
      </c>
      <c r="M34" s="17">
        <f>N56</f>
        <v>418233</v>
      </c>
      <c r="N34" s="1" t="s">
        <v>27</v>
      </c>
      <c r="O34" s="50"/>
    </row>
    <row r="35" spans="2:16" s="51" customFormat="1" ht="20.25" customHeight="1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 t="s">
        <v>36</v>
      </c>
      <c r="M35" s="54">
        <f>+N58</f>
        <v>208829</v>
      </c>
      <c r="N35" s="53" t="s">
        <v>27</v>
      </c>
      <c r="O35" s="52"/>
      <c r="P35" s="55"/>
    </row>
    <row r="36" spans="1:15" s="51" customFormat="1" ht="21" customHeight="1">
      <c r="A36" s="48"/>
      <c r="B36" s="71"/>
      <c r="C36" s="49"/>
      <c r="D36" s="49"/>
      <c r="E36" s="49"/>
      <c r="F36" s="49"/>
      <c r="G36" s="49"/>
      <c r="H36" s="49"/>
      <c r="I36" s="49"/>
      <c r="J36" s="49"/>
      <c r="K36" s="48"/>
      <c r="L36" s="1" t="s">
        <v>25</v>
      </c>
      <c r="M36" s="18">
        <f>M33-M34</f>
        <v>-417659</v>
      </c>
      <c r="N36" s="1" t="s">
        <v>27</v>
      </c>
      <c r="O36" s="50"/>
    </row>
    <row r="37" spans="1:15" s="51" customFormat="1" ht="21" customHeight="1">
      <c r="A37" s="48"/>
      <c r="B37" s="71"/>
      <c r="C37" s="49"/>
      <c r="D37" s="49"/>
      <c r="E37" s="49"/>
      <c r="F37" s="49"/>
      <c r="G37" s="49"/>
      <c r="H37" s="49"/>
      <c r="I37" s="49"/>
      <c r="J37" s="49"/>
      <c r="K37" s="48"/>
      <c r="L37" s="3" t="s">
        <v>23</v>
      </c>
      <c r="M37" s="18">
        <f>N60</f>
        <v>7618885</v>
      </c>
      <c r="N37" s="1" t="s">
        <v>27</v>
      </c>
      <c r="O37" s="50"/>
    </row>
    <row r="38" spans="1:15" s="51" customFormat="1" ht="21" customHeight="1">
      <c r="A38" s="48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3" t="s">
        <v>24</v>
      </c>
      <c r="M38" s="18">
        <f>M36+M37+M35</f>
        <v>7410055</v>
      </c>
      <c r="N38" s="1" t="s">
        <v>27</v>
      </c>
      <c r="O38" s="72"/>
    </row>
    <row r="39" spans="1:15" s="51" customFormat="1" ht="21" customHeight="1" thickBot="1">
      <c r="A39" s="48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3"/>
      <c r="M39" s="2"/>
      <c r="N39" s="1"/>
      <c r="O39" s="72"/>
    </row>
    <row r="40" spans="1:15" s="51" customFormat="1" ht="21" customHeight="1" thickBot="1">
      <c r="A40" s="10"/>
      <c r="B40" s="119" t="s">
        <v>0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4" t="s">
        <v>29</v>
      </c>
      <c r="N40" s="4" t="s">
        <v>28</v>
      </c>
      <c r="O40" s="11" t="s">
        <v>30</v>
      </c>
    </row>
    <row r="41" spans="1:15" s="51" customFormat="1" ht="21" customHeight="1">
      <c r="A41" s="10"/>
      <c r="B41" s="12" t="s">
        <v>76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57"/>
      <c r="N41" s="57"/>
      <c r="O41" s="65"/>
    </row>
    <row r="42" spans="1:15" s="51" customFormat="1" ht="21" customHeight="1">
      <c r="A42" s="10"/>
      <c r="B42" s="5"/>
      <c r="C42" s="6" t="s">
        <v>1</v>
      </c>
      <c r="D42" s="6"/>
      <c r="E42" s="6"/>
      <c r="F42" s="6"/>
      <c r="G42" s="6"/>
      <c r="H42" s="6"/>
      <c r="I42" s="6"/>
      <c r="J42" s="6"/>
      <c r="K42" s="6"/>
      <c r="L42" s="6"/>
      <c r="M42" s="59"/>
      <c r="N42" s="59"/>
      <c r="O42" s="60"/>
    </row>
    <row r="43" spans="1:15" s="51" customFormat="1" ht="21" customHeight="1">
      <c r="A43" s="10"/>
      <c r="B43" s="5"/>
      <c r="C43" s="6"/>
      <c r="D43" s="6" t="s">
        <v>2</v>
      </c>
      <c r="E43" s="6"/>
      <c r="F43" s="6"/>
      <c r="G43" s="6"/>
      <c r="H43" s="6"/>
      <c r="I43" s="6"/>
      <c r="J43" s="6"/>
      <c r="K43" s="6"/>
      <c r="L43" s="6"/>
      <c r="M43" s="59"/>
      <c r="N43" s="59"/>
      <c r="O43" s="60"/>
    </row>
    <row r="44" spans="1:15" s="51" customFormat="1" ht="21" customHeight="1">
      <c r="A44" s="10"/>
      <c r="B44" s="5"/>
      <c r="C44" s="6"/>
      <c r="D44" s="6"/>
      <c r="E44" s="6" t="s">
        <v>20</v>
      </c>
      <c r="F44" s="6"/>
      <c r="G44" s="6"/>
      <c r="H44" s="6"/>
      <c r="I44" s="6"/>
      <c r="J44" s="6"/>
      <c r="K44" s="6"/>
      <c r="L44" s="6"/>
      <c r="M44" s="59">
        <v>0</v>
      </c>
      <c r="N44" s="59">
        <v>0</v>
      </c>
      <c r="O44" s="62">
        <f>N44-M44</f>
        <v>0</v>
      </c>
    </row>
    <row r="45" spans="1:15" s="51" customFormat="1" ht="21" customHeight="1">
      <c r="A45" s="10"/>
      <c r="B45" s="5"/>
      <c r="C45" s="6"/>
      <c r="D45" s="6"/>
      <c r="E45" s="6" t="s">
        <v>99</v>
      </c>
      <c r="F45" s="6"/>
      <c r="G45" s="6"/>
      <c r="H45" s="6"/>
      <c r="I45" s="6"/>
      <c r="J45" s="6"/>
      <c r="K45" s="6"/>
      <c r="L45" s="6"/>
      <c r="M45" s="61">
        <v>50000</v>
      </c>
      <c r="N45" s="61">
        <v>0</v>
      </c>
      <c r="O45" s="62">
        <f>N45-M45</f>
        <v>-50000</v>
      </c>
    </row>
    <row r="46" spans="1:15" s="51" customFormat="1" ht="21" customHeight="1" thickBot="1">
      <c r="A46" s="10"/>
      <c r="B46" s="5"/>
      <c r="C46" s="6"/>
      <c r="D46" s="6"/>
      <c r="E46" s="6" t="s">
        <v>100</v>
      </c>
      <c r="F46" s="6"/>
      <c r="G46" s="6"/>
      <c r="H46" s="6"/>
      <c r="I46" s="6"/>
      <c r="J46" s="6"/>
      <c r="K46" s="6"/>
      <c r="L46" s="6"/>
      <c r="M46" s="61">
        <v>952</v>
      </c>
      <c r="N46" s="61">
        <v>574</v>
      </c>
      <c r="O46" s="62">
        <f>N46-M46</f>
        <v>-378</v>
      </c>
    </row>
    <row r="47" spans="1:15" s="51" customFormat="1" ht="21" customHeight="1" thickBot="1">
      <c r="A47" s="10"/>
      <c r="B47" s="8"/>
      <c r="C47" s="9"/>
      <c r="D47" s="9"/>
      <c r="E47" s="9"/>
      <c r="F47" s="9"/>
      <c r="G47" s="9"/>
      <c r="H47" s="9" t="s">
        <v>87</v>
      </c>
      <c r="I47" s="9"/>
      <c r="J47" s="9"/>
      <c r="K47" s="9"/>
      <c r="L47" s="9"/>
      <c r="M47" s="63">
        <f>SUM(M44:M46)</f>
        <v>50952</v>
      </c>
      <c r="N47" s="63">
        <f>SUM(N44:N46)</f>
        <v>574</v>
      </c>
      <c r="O47" s="64">
        <f>N47-M47</f>
        <v>-50378</v>
      </c>
    </row>
    <row r="48" spans="1:15" s="51" customFormat="1" ht="21" customHeight="1">
      <c r="A48" s="10"/>
      <c r="B48" s="12"/>
      <c r="C48" s="73"/>
      <c r="D48" s="73" t="s">
        <v>3</v>
      </c>
      <c r="E48" s="73"/>
      <c r="F48" s="73"/>
      <c r="G48" s="73"/>
      <c r="H48" s="73"/>
      <c r="I48" s="73"/>
      <c r="J48" s="73"/>
      <c r="K48" s="73"/>
      <c r="L48" s="7"/>
      <c r="M48" s="66"/>
      <c r="N48" s="66"/>
      <c r="O48" s="67"/>
    </row>
    <row r="49" spans="1:15" s="51" customFormat="1" ht="21" customHeight="1">
      <c r="A49" s="10"/>
      <c r="B49" s="5"/>
      <c r="C49" s="6"/>
      <c r="D49" s="6"/>
      <c r="E49" s="6"/>
      <c r="F49" s="6" t="s">
        <v>88</v>
      </c>
      <c r="G49" s="6"/>
      <c r="H49" s="6"/>
      <c r="I49" s="6"/>
      <c r="J49" s="6"/>
      <c r="K49" s="6"/>
      <c r="L49" s="6"/>
      <c r="M49" s="61">
        <v>0</v>
      </c>
      <c r="N49" s="61">
        <v>0</v>
      </c>
      <c r="O49" s="62">
        <f aca="true" t="shared" si="1" ref="O49:O62">N49-M49</f>
        <v>0</v>
      </c>
    </row>
    <row r="50" spans="1:15" s="51" customFormat="1" ht="21" customHeight="1">
      <c r="A50" s="10"/>
      <c r="B50" s="5"/>
      <c r="C50" s="6"/>
      <c r="D50" s="6"/>
      <c r="E50" s="6"/>
      <c r="F50" s="6" t="s">
        <v>101</v>
      </c>
      <c r="G50" s="6"/>
      <c r="H50" s="6"/>
      <c r="I50" s="6"/>
      <c r="J50" s="6"/>
      <c r="K50" s="6"/>
      <c r="L50" s="6"/>
      <c r="M50" s="61"/>
      <c r="N50" s="61"/>
      <c r="O50" s="62"/>
    </row>
    <row r="51" spans="1:15" s="51" customFormat="1" ht="21" customHeight="1">
      <c r="A51" s="10"/>
      <c r="B51" s="5"/>
      <c r="C51" s="6"/>
      <c r="D51" s="6"/>
      <c r="E51" s="6"/>
      <c r="F51" s="6" t="s">
        <v>102</v>
      </c>
      <c r="G51" s="6"/>
      <c r="H51" s="6"/>
      <c r="I51" s="6"/>
      <c r="J51" s="6"/>
      <c r="K51" s="6"/>
      <c r="L51" s="6"/>
      <c r="M51" s="61">
        <v>329688</v>
      </c>
      <c r="N51" s="61">
        <v>414040</v>
      </c>
      <c r="O51" s="62">
        <f t="shared" si="1"/>
        <v>84352</v>
      </c>
    </row>
    <row r="52" spans="1:15" s="51" customFormat="1" ht="21" customHeight="1">
      <c r="A52" s="10"/>
      <c r="B52" s="5"/>
      <c r="C52" s="6"/>
      <c r="D52" s="6"/>
      <c r="E52" s="6"/>
      <c r="F52" s="6" t="s">
        <v>103</v>
      </c>
      <c r="G52" s="6"/>
      <c r="H52" s="6"/>
      <c r="I52" s="6"/>
      <c r="J52" s="6"/>
      <c r="K52" s="6"/>
      <c r="L52" s="6"/>
      <c r="M52" s="61">
        <v>2323</v>
      </c>
      <c r="N52" s="61">
        <v>3643</v>
      </c>
      <c r="O52" s="62">
        <f t="shared" si="1"/>
        <v>1320</v>
      </c>
    </row>
    <row r="53" spans="1:15" s="51" customFormat="1" ht="21" customHeight="1">
      <c r="A53" s="10"/>
      <c r="B53" s="5"/>
      <c r="C53" s="6"/>
      <c r="D53" s="6"/>
      <c r="E53" s="6"/>
      <c r="F53" s="6" t="s">
        <v>104</v>
      </c>
      <c r="G53" s="6"/>
      <c r="H53" s="6"/>
      <c r="I53" s="6"/>
      <c r="J53" s="6"/>
      <c r="K53" s="6"/>
      <c r="L53" s="6"/>
      <c r="M53" s="61">
        <v>0</v>
      </c>
      <c r="N53" s="61">
        <v>0</v>
      </c>
      <c r="O53" s="62">
        <f t="shared" si="1"/>
        <v>0</v>
      </c>
    </row>
    <row r="54" spans="1:15" s="51" customFormat="1" ht="21" customHeight="1">
      <c r="A54" s="10"/>
      <c r="B54" s="5"/>
      <c r="C54" s="6"/>
      <c r="D54" s="6"/>
      <c r="E54" s="6"/>
      <c r="F54" s="6" t="s">
        <v>105</v>
      </c>
      <c r="G54" s="6"/>
      <c r="H54" s="6"/>
      <c r="I54" s="6"/>
      <c r="J54" s="6"/>
      <c r="K54" s="6"/>
      <c r="L54" s="6"/>
      <c r="M54" s="61">
        <v>540</v>
      </c>
      <c r="N54" s="61">
        <v>550</v>
      </c>
      <c r="O54" s="62">
        <f t="shared" si="1"/>
        <v>10</v>
      </c>
    </row>
    <row r="55" spans="1:15" s="51" customFormat="1" ht="21" customHeight="1" thickBot="1">
      <c r="A55" s="10"/>
      <c r="B55" s="13"/>
      <c r="C55" s="14"/>
      <c r="D55" s="14"/>
      <c r="E55" s="14" t="s">
        <v>106</v>
      </c>
      <c r="F55" s="14"/>
      <c r="G55" s="14"/>
      <c r="H55" s="14"/>
      <c r="I55" s="14"/>
      <c r="J55" s="14"/>
      <c r="K55" s="14"/>
      <c r="L55" s="14"/>
      <c r="M55" s="74">
        <v>0</v>
      </c>
      <c r="N55" s="74">
        <v>0</v>
      </c>
      <c r="O55" s="62">
        <f t="shared" si="1"/>
        <v>0</v>
      </c>
    </row>
    <row r="56" spans="1:15" s="51" customFormat="1" ht="21" customHeight="1" thickBot="1">
      <c r="A56" s="10"/>
      <c r="B56" s="13"/>
      <c r="C56" s="14"/>
      <c r="D56" s="14"/>
      <c r="E56" s="14"/>
      <c r="F56" s="14"/>
      <c r="G56" s="14"/>
      <c r="H56" s="14" t="s">
        <v>92</v>
      </c>
      <c r="I56" s="14"/>
      <c r="J56" s="14"/>
      <c r="K56" s="14"/>
      <c r="L56" s="14"/>
      <c r="M56" s="75">
        <f>SUM(M51:M55)</f>
        <v>332551</v>
      </c>
      <c r="N56" s="75">
        <f>SUM(N49:N55)</f>
        <v>418233</v>
      </c>
      <c r="O56" s="64">
        <f t="shared" si="1"/>
        <v>85682</v>
      </c>
    </row>
    <row r="57" spans="1:15" s="51" customFormat="1" ht="21" customHeight="1">
      <c r="A57" s="10"/>
      <c r="B57" s="5"/>
      <c r="C57" s="6"/>
      <c r="D57" s="6"/>
      <c r="E57" s="6"/>
      <c r="F57" s="6" t="s">
        <v>93</v>
      </c>
      <c r="G57" s="6"/>
      <c r="H57" s="6"/>
      <c r="I57" s="6"/>
      <c r="J57" s="6"/>
      <c r="K57" s="6"/>
      <c r="L57" s="6"/>
      <c r="M57" s="57">
        <f>M47-M56</f>
        <v>-281599</v>
      </c>
      <c r="N57" s="57">
        <f>N47-N56</f>
        <v>-417659</v>
      </c>
      <c r="O57" s="67">
        <f t="shared" si="1"/>
        <v>-136060</v>
      </c>
    </row>
    <row r="58" spans="2:16" s="51" customFormat="1" ht="20.25" customHeight="1">
      <c r="B58" s="68"/>
      <c r="C58" s="69"/>
      <c r="D58" s="69"/>
      <c r="E58" s="69"/>
      <c r="F58" s="6" t="s">
        <v>94</v>
      </c>
      <c r="G58" s="69"/>
      <c r="H58" s="69"/>
      <c r="I58" s="69"/>
      <c r="J58" s="69"/>
      <c r="K58" s="69"/>
      <c r="L58" s="69"/>
      <c r="M58" s="57">
        <v>0</v>
      </c>
      <c r="N58" s="57">
        <v>208829</v>
      </c>
      <c r="O58" s="60">
        <f t="shared" si="1"/>
        <v>208829</v>
      </c>
      <c r="P58" s="24"/>
    </row>
    <row r="59" spans="1:15" s="51" customFormat="1" ht="21" customHeight="1">
      <c r="A59" s="10"/>
      <c r="B59" s="5"/>
      <c r="C59" s="6"/>
      <c r="D59" s="6"/>
      <c r="E59" s="6"/>
      <c r="F59" s="6" t="s">
        <v>95</v>
      </c>
      <c r="G59" s="6" t="s">
        <v>77</v>
      </c>
      <c r="H59" s="6"/>
      <c r="I59" s="6"/>
      <c r="J59" s="6"/>
      <c r="K59" s="6"/>
      <c r="L59" s="6"/>
      <c r="M59" s="59">
        <f>SUM(M57:M58)</f>
        <v>-281599</v>
      </c>
      <c r="N59" s="59">
        <f>SUM(N57:N58)</f>
        <v>-208830</v>
      </c>
      <c r="O59" s="62">
        <f t="shared" si="1"/>
        <v>72769</v>
      </c>
    </row>
    <row r="60" spans="1:15" s="51" customFormat="1" ht="21" customHeight="1">
      <c r="A60" s="10"/>
      <c r="B60" s="5"/>
      <c r="C60" s="6"/>
      <c r="D60" s="6"/>
      <c r="E60" s="6"/>
      <c r="F60" s="6" t="s">
        <v>96</v>
      </c>
      <c r="G60" s="6" t="s">
        <v>78</v>
      </c>
      <c r="H60" s="6"/>
      <c r="I60" s="6"/>
      <c r="J60" s="6"/>
      <c r="K60" s="6"/>
      <c r="L60" s="6"/>
      <c r="M60" s="59">
        <v>7900484</v>
      </c>
      <c r="N60" s="59">
        <f>M62</f>
        <v>7618885</v>
      </c>
      <c r="O60" s="62">
        <f t="shared" si="1"/>
        <v>-281599</v>
      </c>
    </row>
    <row r="61" spans="1:15" s="51" customFormat="1" ht="21" customHeight="1" thickBot="1">
      <c r="A61" s="10"/>
      <c r="B61" s="5"/>
      <c r="C61" s="6"/>
      <c r="D61" s="6"/>
      <c r="E61" s="6"/>
      <c r="F61" s="6" t="s">
        <v>97</v>
      </c>
      <c r="G61" s="6" t="s">
        <v>79</v>
      </c>
      <c r="H61" s="6"/>
      <c r="I61" s="6"/>
      <c r="J61" s="6"/>
      <c r="K61" s="6"/>
      <c r="L61" s="6"/>
      <c r="M61" s="61">
        <f>SUM(M59:M60)</f>
        <v>7618885</v>
      </c>
      <c r="N61" s="61">
        <f>N59+N60</f>
        <v>7410055</v>
      </c>
      <c r="O61" s="62">
        <f t="shared" si="1"/>
        <v>-208830</v>
      </c>
    </row>
    <row r="62" spans="1:15" s="51" customFormat="1" ht="21" customHeight="1" thickBot="1">
      <c r="A62" s="10"/>
      <c r="B62" s="8" t="s">
        <v>26</v>
      </c>
      <c r="C62" s="9"/>
      <c r="D62" s="9"/>
      <c r="E62" s="9"/>
      <c r="F62" s="9"/>
      <c r="G62" s="9"/>
      <c r="H62" s="9"/>
      <c r="I62" s="9"/>
      <c r="J62" s="9"/>
      <c r="K62" s="9"/>
      <c r="L62" s="8"/>
      <c r="M62" s="63">
        <f>M61</f>
        <v>7618885</v>
      </c>
      <c r="N62" s="63">
        <f>N61</f>
        <v>7410055</v>
      </c>
      <c r="O62" s="64">
        <f t="shared" si="1"/>
        <v>-208830</v>
      </c>
    </row>
    <row r="63" spans="1:15" s="51" customFormat="1" ht="21" customHeight="1">
      <c r="A63" s="10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8"/>
    </row>
    <row r="64" spans="1:15" s="51" customFormat="1" ht="21" customHeight="1">
      <c r="A64" s="48"/>
      <c r="B64" s="70" t="s">
        <v>107</v>
      </c>
      <c r="C64" s="49"/>
      <c r="D64" s="49"/>
      <c r="E64" s="49"/>
      <c r="F64" s="49"/>
      <c r="G64" s="49"/>
      <c r="H64" s="49"/>
      <c r="I64" s="49"/>
      <c r="J64" s="49"/>
      <c r="K64" s="48"/>
      <c r="L64" s="48"/>
      <c r="M64" s="48"/>
      <c r="N64" s="48"/>
      <c r="O64" s="50"/>
    </row>
    <row r="65" spans="1:15" s="51" customFormat="1" ht="21" customHeight="1">
      <c r="A65" s="48"/>
      <c r="B65" s="71"/>
      <c r="C65" s="49"/>
      <c r="D65" s="49"/>
      <c r="E65" s="49"/>
      <c r="F65" s="49"/>
      <c r="G65" s="49"/>
      <c r="H65" s="49"/>
      <c r="I65" s="49"/>
      <c r="J65" s="49"/>
      <c r="K65" s="48"/>
      <c r="L65" s="1" t="s">
        <v>21</v>
      </c>
      <c r="M65" s="17">
        <f>N79</f>
        <v>992</v>
      </c>
      <c r="N65" s="1" t="s">
        <v>27</v>
      </c>
      <c r="O65" s="50"/>
    </row>
    <row r="66" spans="1:15" s="51" customFormat="1" ht="21" customHeight="1">
      <c r="A66" s="48"/>
      <c r="B66" s="71"/>
      <c r="C66" s="49"/>
      <c r="D66" s="49"/>
      <c r="E66" s="49"/>
      <c r="F66" s="49"/>
      <c r="G66" s="49"/>
      <c r="H66" s="49"/>
      <c r="I66" s="49"/>
      <c r="J66" s="49"/>
      <c r="K66" s="48"/>
      <c r="L66" s="1" t="s">
        <v>22</v>
      </c>
      <c r="M66" s="17">
        <f>N84</f>
        <v>40560</v>
      </c>
      <c r="N66" s="1" t="s">
        <v>27</v>
      </c>
      <c r="O66" s="50"/>
    </row>
    <row r="67" spans="2:16" s="51" customFormat="1" ht="20.25" customHeight="1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3" t="s">
        <v>36</v>
      </c>
      <c r="M67" s="54">
        <f>+N86</f>
        <v>19784</v>
      </c>
      <c r="N67" s="53" t="s">
        <v>27</v>
      </c>
      <c r="O67" s="52"/>
      <c r="P67" s="55"/>
    </row>
    <row r="68" spans="1:15" s="51" customFormat="1" ht="21" customHeight="1">
      <c r="A68" s="48"/>
      <c r="B68" s="71"/>
      <c r="C68" s="49"/>
      <c r="D68" s="49"/>
      <c r="E68" s="49"/>
      <c r="F68" s="49"/>
      <c r="G68" s="49"/>
      <c r="H68" s="49"/>
      <c r="I68" s="49"/>
      <c r="J68" s="49"/>
      <c r="K68" s="48"/>
      <c r="L68" s="1" t="s">
        <v>25</v>
      </c>
      <c r="M68" s="18">
        <f>M65-M66</f>
        <v>-39568</v>
      </c>
      <c r="N68" s="1" t="s">
        <v>27</v>
      </c>
      <c r="O68" s="50"/>
    </row>
    <row r="69" spans="1:15" s="51" customFormat="1" ht="21" customHeight="1">
      <c r="A69" s="48"/>
      <c r="B69" s="71"/>
      <c r="C69" s="49"/>
      <c r="D69" s="49"/>
      <c r="E69" s="49"/>
      <c r="F69" s="49"/>
      <c r="G69" s="49"/>
      <c r="H69" s="49"/>
      <c r="I69" s="49"/>
      <c r="J69" s="49"/>
      <c r="K69" s="48"/>
      <c r="L69" s="3" t="s">
        <v>23</v>
      </c>
      <c r="M69" s="18">
        <f>N88</f>
        <v>1695802</v>
      </c>
      <c r="N69" s="1" t="s">
        <v>27</v>
      </c>
      <c r="O69" s="50"/>
    </row>
    <row r="70" spans="1:15" s="51" customFormat="1" ht="21" customHeight="1">
      <c r="A70" s="48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3" t="s">
        <v>24</v>
      </c>
      <c r="M70" s="18">
        <f>M68+M69+M67</f>
        <v>1676018</v>
      </c>
      <c r="N70" s="1" t="s">
        <v>27</v>
      </c>
      <c r="O70" s="72"/>
    </row>
    <row r="71" spans="1:15" s="51" customFormat="1" ht="21" customHeight="1" thickBot="1">
      <c r="A71" s="48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3"/>
      <c r="M71" s="2"/>
      <c r="N71" s="1"/>
      <c r="O71" s="72"/>
    </row>
    <row r="72" spans="1:15" s="51" customFormat="1" ht="21" customHeight="1" thickBot="1">
      <c r="A72" s="48"/>
      <c r="B72" s="119" t="s">
        <v>0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7"/>
      <c r="M72" s="4" t="s">
        <v>29</v>
      </c>
      <c r="N72" s="4" t="s">
        <v>28</v>
      </c>
      <c r="O72" s="11" t="s">
        <v>30</v>
      </c>
    </row>
    <row r="73" spans="1:15" s="51" customFormat="1" ht="21" customHeight="1">
      <c r="A73" s="48"/>
      <c r="B73" s="12" t="s">
        <v>76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57"/>
      <c r="N73" s="57"/>
      <c r="O73" s="65"/>
    </row>
    <row r="74" spans="1:15" s="51" customFormat="1" ht="21" customHeight="1">
      <c r="A74" s="48"/>
      <c r="B74" s="5"/>
      <c r="C74" s="6" t="s">
        <v>1</v>
      </c>
      <c r="D74" s="6"/>
      <c r="E74" s="6"/>
      <c r="F74" s="6"/>
      <c r="G74" s="6"/>
      <c r="H74" s="6"/>
      <c r="I74" s="6"/>
      <c r="J74" s="6"/>
      <c r="K74" s="6"/>
      <c r="L74" s="6"/>
      <c r="M74" s="59"/>
      <c r="N74" s="59"/>
      <c r="O74" s="60"/>
    </row>
    <row r="75" spans="1:15" s="51" customFormat="1" ht="21" customHeight="1">
      <c r="A75" s="48"/>
      <c r="B75" s="5"/>
      <c r="C75" s="6"/>
      <c r="D75" s="6" t="s">
        <v>2</v>
      </c>
      <c r="E75" s="6"/>
      <c r="F75" s="6"/>
      <c r="G75" s="6"/>
      <c r="H75" s="6"/>
      <c r="I75" s="6"/>
      <c r="J75" s="6"/>
      <c r="K75" s="6"/>
      <c r="L75" s="6"/>
      <c r="M75" s="59"/>
      <c r="N75" s="59"/>
      <c r="O75" s="60"/>
    </row>
    <row r="76" spans="1:15" s="51" customFormat="1" ht="21" customHeight="1">
      <c r="A76" s="48"/>
      <c r="B76" s="5"/>
      <c r="C76" s="6"/>
      <c r="D76" s="6"/>
      <c r="E76" s="6" t="s">
        <v>108</v>
      </c>
      <c r="F76" s="6"/>
      <c r="G76" s="6"/>
      <c r="H76" s="6"/>
      <c r="I76" s="6"/>
      <c r="J76" s="6"/>
      <c r="K76" s="6"/>
      <c r="L76" s="6"/>
      <c r="M76" s="59">
        <v>0</v>
      </c>
      <c r="N76" s="59">
        <v>0</v>
      </c>
      <c r="O76" s="60">
        <v>0</v>
      </c>
    </row>
    <row r="77" spans="1:15" s="51" customFormat="1" ht="21" customHeight="1">
      <c r="A77" s="48"/>
      <c r="B77" s="5"/>
      <c r="C77" s="6"/>
      <c r="D77" s="6"/>
      <c r="E77" s="6" t="s">
        <v>109</v>
      </c>
      <c r="F77" s="6"/>
      <c r="G77" s="6"/>
      <c r="H77" s="6"/>
      <c r="I77" s="6"/>
      <c r="J77" s="6"/>
      <c r="K77" s="6"/>
      <c r="L77" s="6"/>
      <c r="M77" s="61">
        <v>0</v>
      </c>
      <c r="N77" s="61">
        <v>0</v>
      </c>
      <c r="O77" s="60">
        <v>0</v>
      </c>
    </row>
    <row r="78" spans="1:15" s="51" customFormat="1" ht="21" customHeight="1" thickBot="1">
      <c r="A78" s="48"/>
      <c r="B78" s="5"/>
      <c r="C78" s="6"/>
      <c r="D78" s="6"/>
      <c r="E78" s="6" t="s">
        <v>110</v>
      </c>
      <c r="F78" s="6"/>
      <c r="G78" s="6"/>
      <c r="H78" s="6"/>
      <c r="I78" s="6"/>
      <c r="J78" s="6"/>
      <c r="K78" s="6"/>
      <c r="L78" s="6"/>
      <c r="M78" s="61">
        <v>316</v>
      </c>
      <c r="N78" s="61">
        <v>992</v>
      </c>
      <c r="O78" s="62">
        <f>N78-M78</f>
        <v>676</v>
      </c>
    </row>
    <row r="79" spans="1:15" s="51" customFormat="1" ht="21" customHeight="1" thickBot="1">
      <c r="A79" s="48"/>
      <c r="B79" s="8"/>
      <c r="C79" s="9"/>
      <c r="D79" s="9"/>
      <c r="E79" s="9"/>
      <c r="F79" s="9"/>
      <c r="G79" s="9"/>
      <c r="H79" s="9" t="s">
        <v>87</v>
      </c>
      <c r="I79" s="9"/>
      <c r="J79" s="9"/>
      <c r="K79" s="9"/>
      <c r="L79" s="9"/>
      <c r="M79" s="63">
        <f>SUM(M76:M78)</f>
        <v>316</v>
      </c>
      <c r="N79" s="63">
        <f>SUM(N76:N78)</f>
        <v>992</v>
      </c>
      <c r="O79" s="64">
        <f>N79-M79</f>
        <v>676</v>
      </c>
    </row>
    <row r="80" spans="1:15" s="51" customFormat="1" ht="21" customHeight="1">
      <c r="A80" s="48"/>
      <c r="B80" s="5"/>
      <c r="C80" s="6"/>
      <c r="D80" s="6" t="s">
        <v>3</v>
      </c>
      <c r="E80" s="6"/>
      <c r="F80" s="6"/>
      <c r="G80" s="6"/>
      <c r="H80" s="6"/>
      <c r="I80" s="6"/>
      <c r="J80" s="6"/>
      <c r="K80" s="6"/>
      <c r="L80" s="6"/>
      <c r="M80" s="57"/>
      <c r="N80" s="57"/>
      <c r="O80" s="65"/>
    </row>
    <row r="81" spans="1:15" s="51" customFormat="1" ht="21" customHeight="1">
      <c r="A81" s="48"/>
      <c r="B81" s="5"/>
      <c r="C81" s="6"/>
      <c r="D81" s="6"/>
      <c r="E81" s="6"/>
      <c r="F81" s="6" t="s">
        <v>88</v>
      </c>
      <c r="G81" s="6"/>
      <c r="H81" s="6"/>
      <c r="I81" s="6"/>
      <c r="J81" s="6"/>
      <c r="K81" s="6"/>
      <c r="L81" s="6"/>
      <c r="M81" s="66">
        <v>0</v>
      </c>
      <c r="N81" s="66">
        <v>0</v>
      </c>
      <c r="O81" s="67">
        <v>0</v>
      </c>
    </row>
    <row r="82" spans="1:15" s="51" customFormat="1" ht="21" customHeight="1">
      <c r="A82" s="48"/>
      <c r="B82" s="5"/>
      <c r="C82" s="6"/>
      <c r="D82" s="6"/>
      <c r="E82" s="6"/>
      <c r="F82" s="6" t="s">
        <v>89</v>
      </c>
      <c r="G82" s="6"/>
      <c r="H82" s="6"/>
      <c r="I82" s="6"/>
      <c r="J82" s="6"/>
      <c r="K82" s="6"/>
      <c r="L82" s="6"/>
      <c r="M82" s="59">
        <v>37702</v>
      </c>
      <c r="N82" s="59">
        <v>40560</v>
      </c>
      <c r="O82" s="60">
        <f aca="true" t="shared" si="2" ref="O82:O90">N82-M82</f>
        <v>2858</v>
      </c>
    </row>
    <row r="83" spans="1:15" s="51" customFormat="1" ht="21" customHeight="1" thickBot="1">
      <c r="A83" s="48"/>
      <c r="B83" s="13"/>
      <c r="C83" s="14"/>
      <c r="D83" s="14"/>
      <c r="E83" s="14" t="s">
        <v>106</v>
      </c>
      <c r="F83" s="14"/>
      <c r="G83" s="14"/>
      <c r="H83" s="14"/>
      <c r="I83" s="14"/>
      <c r="J83" s="14"/>
      <c r="K83" s="14"/>
      <c r="L83" s="14"/>
      <c r="M83" s="61">
        <v>0</v>
      </c>
      <c r="N83" s="61">
        <v>0</v>
      </c>
      <c r="O83" s="62">
        <f t="shared" si="2"/>
        <v>0</v>
      </c>
    </row>
    <row r="84" spans="1:15" s="51" customFormat="1" ht="21" customHeight="1" thickBot="1">
      <c r="A84" s="48"/>
      <c r="B84" s="8"/>
      <c r="C84" s="9"/>
      <c r="D84" s="9"/>
      <c r="E84" s="9"/>
      <c r="F84" s="9"/>
      <c r="G84" s="9"/>
      <c r="H84" s="9" t="s">
        <v>92</v>
      </c>
      <c r="I84" s="9"/>
      <c r="J84" s="9"/>
      <c r="K84" s="9"/>
      <c r="L84" s="9"/>
      <c r="M84" s="63">
        <f>SUM(M81:M83)</f>
        <v>37702</v>
      </c>
      <c r="N84" s="63">
        <f>SUM(N81:N83)</f>
        <v>40560</v>
      </c>
      <c r="O84" s="64">
        <f t="shared" si="2"/>
        <v>2858</v>
      </c>
    </row>
    <row r="85" spans="1:15" s="51" customFormat="1" ht="21" customHeight="1">
      <c r="A85" s="48"/>
      <c r="B85" s="5"/>
      <c r="C85" s="6"/>
      <c r="D85" s="6"/>
      <c r="E85" s="6"/>
      <c r="F85" s="6" t="s">
        <v>93</v>
      </c>
      <c r="G85" s="6"/>
      <c r="H85" s="6"/>
      <c r="I85" s="6"/>
      <c r="J85" s="6"/>
      <c r="K85" s="6"/>
      <c r="L85" s="6"/>
      <c r="M85" s="57">
        <f>M79-M84</f>
        <v>-37386</v>
      </c>
      <c r="N85" s="57">
        <f>N79-N84</f>
        <v>-39568</v>
      </c>
      <c r="O85" s="65">
        <f t="shared" si="2"/>
        <v>-2182</v>
      </c>
    </row>
    <row r="86" spans="2:16" s="51" customFormat="1" ht="20.25" customHeight="1">
      <c r="B86" s="68"/>
      <c r="C86" s="69"/>
      <c r="D86" s="69"/>
      <c r="E86" s="69"/>
      <c r="F86" s="6" t="s">
        <v>94</v>
      </c>
      <c r="G86" s="69"/>
      <c r="H86" s="69"/>
      <c r="I86" s="69"/>
      <c r="J86" s="69"/>
      <c r="K86" s="69"/>
      <c r="L86" s="69"/>
      <c r="M86" s="57">
        <v>0</v>
      </c>
      <c r="N86" s="57">
        <v>19784</v>
      </c>
      <c r="O86" s="60">
        <f t="shared" si="2"/>
        <v>19784</v>
      </c>
      <c r="P86" s="24"/>
    </row>
    <row r="87" spans="1:15" s="51" customFormat="1" ht="21" customHeight="1">
      <c r="A87" s="48"/>
      <c r="B87" s="5"/>
      <c r="C87" s="6"/>
      <c r="D87" s="6"/>
      <c r="E87" s="6"/>
      <c r="F87" s="6" t="s">
        <v>95</v>
      </c>
      <c r="G87" s="6" t="s">
        <v>77</v>
      </c>
      <c r="H87" s="6"/>
      <c r="I87" s="6"/>
      <c r="J87" s="6"/>
      <c r="K87" s="6"/>
      <c r="L87" s="6"/>
      <c r="M87" s="59">
        <f>SUM(M85:M86)</f>
        <v>-37386</v>
      </c>
      <c r="N87" s="59">
        <f>SUM(N85:N86)</f>
        <v>-19784</v>
      </c>
      <c r="O87" s="65">
        <f t="shared" si="2"/>
        <v>17602</v>
      </c>
    </row>
    <row r="88" spans="1:15" s="51" customFormat="1" ht="21" customHeight="1">
      <c r="A88" s="48"/>
      <c r="B88" s="5"/>
      <c r="C88" s="6"/>
      <c r="D88" s="6"/>
      <c r="E88" s="6"/>
      <c r="F88" s="6" t="s">
        <v>96</v>
      </c>
      <c r="G88" s="6" t="s">
        <v>78</v>
      </c>
      <c r="H88" s="6"/>
      <c r="I88" s="6"/>
      <c r="J88" s="6"/>
      <c r="K88" s="6"/>
      <c r="L88" s="6"/>
      <c r="M88" s="59">
        <v>1733188</v>
      </c>
      <c r="N88" s="59">
        <f>M90</f>
        <v>1695802</v>
      </c>
      <c r="O88" s="65">
        <f t="shared" si="2"/>
        <v>-37386</v>
      </c>
    </row>
    <row r="89" spans="1:15" s="51" customFormat="1" ht="21" customHeight="1" thickBot="1">
      <c r="A89" s="48"/>
      <c r="B89" s="5"/>
      <c r="C89" s="6"/>
      <c r="D89" s="6"/>
      <c r="E89" s="6"/>
      <c r="F89" s="6" t="s">
        <v>97</v>
      </c>
      <c r="G89" s="6" t="s">
        <v>79</v>
      </c>
      <c r="H89" s="6"/>
      <c r="I89" s="6"/>
      <c r="J89" s="6"/>
      <c r="K89" s="6"/>
      <c r="L89" s="6"/>
      <c r="M89" s="61">
        <f>M87+M88</f>
        <v>1695802</v>
      </c>
      <c r="N89" s="61">
        <f>N87+N88</f>
        <v>1676018</v>
      </c>
      <c r="O89" s="67">
        <f t="shared" si="2"/>
        <v>-19784</v>
      </c>
    </row>
    <row r="90" spans="1:15" s="51" customFormat="1" ht="21" customHeight="1" thickBot="1">
      <c r="A90" s="48"/>
      <c r="B90" s="8" t="s">
        <v>26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63">
        <f>M89</f>
        <v>1695802</v>
      </c>
      <c r="N90" s="63">
        <f>N89</f>
        <v>1676018</v>
      </c>
      <c r="O90" s="64">
        <f t="shared" si="2"/>
        <v>-19784</v>
      </c>
    </row>
    <row r="91" s="51" customFormat="1" ht="16.5" customHeight="1"/>
    <row r="92" s="51" customFormat="1" ht="16.5" customHeight="1"/>
    <row r="93" s="51" customFormat="1" ht="16.5" customHeight="1"/>
    <row r="94" s="51" customFormat="1" ht="16.5" customHeight="1"/>
    <row r="95" s="51" customFormat="1" ht="16.5" customHeight="1"/>
    <row r="96" s="51" customFormat="1" ht="16.5" customHeight="1"/>
    <row r="97" s="51" customFormat="1" ht="16.5" customHeight="1"/>
    <row r="98" s="51" customFormat="1" ht="16.5" customHeight="1"/>
    <row r="99" s="51" customFormat="1" ht="16.5" customHeight="1"/>
    <row r="100" s="51" customFormat="1" ht="16.5" customHeight="1"/>
    <row r="101" s="51" customFormat="1" ht="16.5" customHeight="1"/>
    <row r="102" s="51" customFormat="1" ht="16.5" customHeight="1"/>
    <row r="103" s="51" customFormat="1" ht="16.5" customHeight="1"/>
    <row r="104" s="51" customFormat="1" ht="16.5" customHeight="1"/>
    <row r="105" s="51" customFormat="1" ht="16.5" customHeight="1"/>
    <row r="106" s="51" customFormat="1" ht="16.5" customHeight="1"/>
    <row r="107" s="51" customFormat="1" ht="16.5" customHeight="1"/>
    <row r="108" s="51" customFormat="1" ht="16.5" customHeight="1"/>
    <row r="109" s="51" customFormat="1" ht="16.5" customHeight="1"/>
    <row r="110" s="51" customFormat="1" ht="16.5" customHeight="1"/>
    <row r="111" s="51" customFormat="1" ht="16.5" customHeight="1"/>
    <row r="112" s="51" customFormat="1" ht="16.5" customHeight="1"/>
    <row r="113" s="51" customFormat="1" ht="16.5" customHeight="1"/>
    <row r="114" s="51" customFormat="1" ht="16.5" customHeight="1"/>
    <row r="115" s="51" customFormat="1" ht="16.5" customHeight="1"/>
    <row r="116" s="51" customFormat="1" ht="16.5" customHeight="1"/>
    <row r="117" s="51" customFormat="1" ht="16.5" customHeight="1"/>
    <row r="118" s="51" customFormat="1" ht="16.5" customHeight="1"/>
    <row r="119" s="51" customFormat="1" ht="16.5" customHeight="1"/>
    <row r="120" s="51" customFormat="1" ht="16.5" customHeight="1"/>
    <row r="121" s="51" customFormat="1" ht="16.5" customHeight="1"/>
    <row r="122" s="51" customFormat="1" ht="16.5" customHeight="1"/>
    <row r="123" s="51" customFormat="1" ht="16.5" customHeight="1"/>
    <row r="124" s="51" customFormat="1" ht="16.5" customHeight="1"/>
    <row r="125" s="51" customFormat="1" ht="16.5" customHeight="1"/>
    <row r="126" s="51" customFormat="1" ht="16.5" customHeight="1"/>
    <row r="127" s="51" customFormat="1" ht="16.5" customHeight="1"/>
    <row r="128" s="51" customFormat="1" ht="16.5" customHeight="1"/>
    <row r="129" s="51" customFormat="1" ht="16.5" customHeight="1"/>
    <row r="130" s="51" customFormat="1" ht="16.5" customHeight="1"/>
    <row r="131" s="51" customFormat="1" ht="16.5" customHeight="1"/>
    <row r="132" s="51" customFormat="1" ht="16.5" customHeight="1"/>
    <row r="133" s="51" customFormat="1" ht="16.5" customHeight="1"/>
    <row r="134" s="51" customFormat="1" ht="16.5" customHeight="1"/>
    <row r="135" s="51" customFormat="1" ht="16.5" customHeight="1"/>
    <row r="136" s="51" customFormat="1" ht="16.5" customHeight="1"/>
    <row r="137" s="51" customFormat="1" ht="16.5" customHeight="1"/>
    <row r="138" s="51" customFormat="1" ht="16.5" customHeight="1"/>
    <row r="139" s="51" customFormat="1" ht="16.5" customHeight="1"/>
    <row r="140" s="51" customFormat="1" ht="16.5" customHeight="1"/>
    <row r="141" s="51" customFormat="1" ht="16.5" customHeight="1"/>
    <row r="142" s="51" customFormat="1" ht="16.5" customHeight="1"/>
    <row r="143" s="51" customFormat="1" ht="16.5" customHeight="1"/>
    <row r="144" s="51" customFormat="1" ht="16.5" customHeight="1"/>
    <row r="145" s="51" customFormat="1" ht="16.5" customHeight="1"/>
    <row r="146" s="51" customFormat="1" ht="16.5" customHeight="1"/>
    <row r="147" s="51" customFormat="1" ht="16.5" customHeight="1"/>
    <row r="148" s="51" customFormat="1" ht="16.5" customHeight="1"/>
    <row r="149" s="51" customFormat="1" ht="16.5" customHeight="1"/>
    <row r="150" s="51" customFormat="1" ht="16.5" customHeight="1"/>
    <row r="151" s="51" customFormat="1" ht="16.5" customHeight="1"/>
    <row r="152" s="51" customFormat="1" ht="16.5" customHeight="1"/>
    <row r="153" s="51" customFormat="1" ht="16.5" customHeight="1"/>
    <row r="154" s="51" customFormat="1" ht="16.5" customHeight="1"/>
    <row r="155" s="51" customFormat="1" ht="16.5" customHeight="1"/>
    <row r="156" s="51" customFormat="1" ht="16.5" customHeight="1"/>
    <row r="157" s="51" customFormat="1" ht="16.5" customHeight="1"/>
    <row r="158" s="51" customFormat="1" ht="16.5" customHeight="1"/>
    <row r="159" s="51" customFormat="1" ht="16.5" customHeight="1"/>
    <row r="160" s="51" customFormat="1" ht="16.5" customHeight="1"/>
    <row r="161" s="51" customFormat="1" ht="16.5" customHeight="1"/>
    <row r="162" s="51" customFormat="1" ht="16.5" customHeight="1"/>
    <row r="163" s="51" customFormat="1" ht="16.5" customHeight="1"/>
    <row r="164" s="51" customFormat="1" ht="16.5" customHeight="1"/>
    <row r="165" s="51" customFormat="1" ht="16.5" customHeight="1"/>
    <row r="166" s="51" customFormat="1" ht="16.5" customHeight="1"/>
    <row r="167" s="51" customFormat="1" ht="16.5" customHeight="1"/>
    <row r="168" s="51" customFormat="1" ht="16.5" customHeight="1"/>
    <row r="169" s="51" customFormat="1" ht="16.5" customHeight="1"/>
    <row r="170" s="51" customFormat="1" ht="16.5" customHeight="1"/>
    <row r="171" s="51" customFormat="1" ht="16.5" customHeight="1"/>
    <row r="172" s="51" customFormat="1" ht="16.5" customHeight="1"/>
    <row r="173" s="51" customFormat="1" ht="16.5" customHeight="1"/>
    <row r="174" s="51" customFormat="1" ht="16.5" customHeight="1"/>
    <row r="175" s="51" customFormat="1" ht="16.5" customHeight="1"/>
    <row r="176" s="51" customFormat="1" ht="16.5" customHeight="1"/>
    <row r="177" s="51" customFormat="1" ht="16.5" customHeight="1"/>
    <row r="178" s="51" customFormat="1" ht="16.5" customHeight="1"/>
    <row r="179" s="51" customFormat="1" ht="16.5" customHeight="1"/>
    <row r="180" s="51" customFormat="1" ht="16.5" customHeight="1"/>
    <row r="181" s="51" customFormat="1" ht="16.5" customHeight="1"/>
    <row r="182" s="51" customFormat="1" ht="16.5" customHeight="1"/>
    <row r="183" s="51" customFormat="1" ht="16.5" customHeight="1"/>
    <row r="184" s="51" customFormat="1" ht="16.5" customHeight="1"/>
    <row r="185" s="51" customFormat="1" ht="16.5" customHeight="1"/>
    <row r="186" s="51" customFormat="1" ht="16.5" customHeight="1"/>
    <row r="187" s="51" customFormat="1" ht="16.5" customHeight="1"/>
    <row r="188" s="51" customFormat="1" ht="16.5" customHeight="1"/>
    <row r="189" s="51" customFormat="1" ht="16.5" customHeight="1"/>
    <row r="190" s="51" customFormat="1" ht="16.5" customHeight="1"/>
    <row r="191" s="51" customFormat="1" ht="16.5" customHeight="1"/>
    <row r="192" s="51" customFormat="1" ht="16.5" customHeight="1"/>
    <row r="193" s="51" customFormat="1" ht="16.5" customHeight="1"/>
    <row r="194" s="51" customFormat="1" ht="16.5" customHeight="1"/>
    <row r="195" s="51" customFormat="1" ht="16.5" customHeight="1"/>
    <row r="196" s="51" customFormat="1" ht="16.5" customHeight="1"/>
    <row r="197" s="51" customFormat="1" ht="16.5" customHeight="1"/>
    <row r="198" s="51" customFormat="1" ht="16.5" customHeight="1"/>
    <row r="199" s="51" customFormat="1" ht="16.5" customHeight="1"/>
    <row r="200" s="51" customFormat="1" ht="16.5" customHeight="1"/>
    <row r="201" s="51" customFormat="1" ht="16.5" customHeight="1"/>
    <row r="202" s="51" customFormat="1" ht="16.5" customHeight="1"/>
    <row r="203" s="51" customFormat="1" ht="16.5" customHeight="1"/>
    <row r="204" s="51" customFormat="1" ht="16.5" customHeight="1"/>
    <row r="205" s="51" customFormat="1" ht="16.5" customHeight="1"/>
    <row r="206" s="51" customFormat="1" ht="16.5" customHeight="1"/>
    <row r="207" s="51" customFormat="1" ht="16.5" customHeight="1"/>
    <row r="208" s="51" customFormat="1" ht="16.5" customHeight="1"/>
    <row r="209" s="51" customFormat="1" ht="16.5" customHeight="1"/>
    <row r="210" s="51" customFormat="1" ht="16.5" customHeight="1"/>
    <row r="211" s="51" customFormat="1" ht="16.5" customHeight="1"/>
    <row r="212" s="51" customFormat="1" ht="16.5" customHeight="1"/>
    <row r="213" s="51" customFormat="1" ht="16.5" customHeight="1"/>
    <row r="214" s="51" customFormat="1" ht="16.5" customHeight="1"/>
    <row r="215" s="51" customFormat="1" ht="16.5" customHeight="1"/>
    <row r="216" s="51" customFormat="1" ht="16.5" customHeight="1"/>
    <row r="217" s="51" customFormat="1" ht="16.5" customHeight="1"/>
    <row r="218" s="51" customFormat="1" ht="16.5" customHeight="1"/>
    <row r="219" s="51" customFormat="1" ht="16.5" customHeight="1"/>
    <row r="220" s="51" customFormat="1" ht="16.5" customHeight="1"/>
    <row r="221" s="51" customFormat="1" ht="16.5" customHeight="1"/>
    <row r="222" s="51" customFormat="1" ht="16.5" customHeight="1"/>
    <row r="223" s="51" customFormat="1" ht="16.5" customHeight="1"/>
    <row r="224" s="51" customFormat="1" ht="16.5" customHeight="1"/>
    <row r="225" s="51" customFormat="1" ht="16.5" customHeight="1"/>
    <row r="226" s="51" customFormat="1" ht="16.5" customHeight="1"/>
    <row r="227" s="51" customFormat="1" ht="16.5" customHeight="1"/>
    <row r="228" s="51" customFormat="1" ht="16.5" customHeight="1"/>
    <row r="229" s="51" customFormat="1" ht="16.5" customHeight="1"/>
    <row r="230" s="51" customFormat="1" ht="16.5" customHeight="1"/>
    <row r="231" s="51" customFormat="1" ht="16.5" customHeight="1"/>
    <row r="232" s="51" customFormat="1" ht="16.5" customHeight="1"/>
    <row r="233" s="51" customFormat="1" ht="16.5" customHeight="1"/>
    <row r="234" s="51" customFormat="1" ht="16.5" customHeight="1"/>
    <row r="235" s="51" customFormat="1" ht="16.5" customHeight="1"/>
  </sheetData>
  <sheetProtection sheet="1"/>
  <mergeCells count="3">
    <mergeCell ref="B11:L11"/>
    <mergeCell ref="B40:L40"/>
    <mergeCell ref="B72:L72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73"/>
  <sheetViews>
    <sheetView tabSelected="1" zoomScalePageLayoutView="0" workbookViewId="0" topLeftCell="A1">
      <selection activeCell="B2" sqref="B2"/>
    </sheetView>
  </sheetViews>
  <sheetFormatPr defaultColWidth="9.00390625" defaultRowHeight="15"/>
  <cols>
    <col min="1" max="1" width="8.421875" style="100" customWidth="1"/>
    <col min="2" max="11" width="2.00390625" style="100" customWidth="1"/>
    <col min="12" max="12" width="21.00390625" style="100" customWidth="1"/>
    <col min="13" max="15" width="16.8515625" style="100" customWidth="1"/>
    <col min="16" max="16384" width="9.00390625" style="100" customWidth="1"/>
  </cols>
  <sheetData>
    <row r="2" spans="2:15" ht="17.25" customHeight="1">
      <c r="B2" s="76" t="s">
        <v>134</v>
      </c>
      <c r="C2" s="101"/>
      <c r="D2" s="101"/>
      <c r="E2" s="101"/>
      <c r="F2" s="101"/>
      <c r="G2" s="101"/>
      <c r="H2" s="101"/>
      <c r="I2" s="101"/>
      <c r="J2" s="102"/>
      <c r="K2" s="102"/>
      <c r="L2" s="102"/>
      <c r="M2" s="102"/>
      <c r="N2" s="102"/>
      <c r="O2" s="102"/>
    </row>
    <row r="3" spans="2:15" ht="17.25" customHeight="1">
      <c r="B3" s="76"/>
      <c r="C3" s="101"/>
      <c r="D3" s="101"/>
      <c r="E3" s="101"/>
      <c r="F3" s="101"/>
      <c r="G3" s="101"/>
      <c r="H3" s="101"/>
      <c r="I3" s="101"/>
      <c r="J3" s="102"/>
      <c r="K3" s="102"/>
      <c r="L3" s="102"/>
      <c r="M3" s="102"/>
      <c r="N3" s="102"/>
      <c r="O3" s="102"/>
    </row>
    <row r="4" spans="2:15" s="82" customFormat="1" ht="21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53" t="s">
        <v>21</v>
      </c>
      <c r="M4" s="54">
        <f>N22+N63</f>
        <v>4119435</v>
      </c>
      <c r="N4" s="53" t="s">
        <v>27</v>
      </c>
      <c r="O4" s="102"/>
    </row>
    <row r="5" spans="2:15" s="82" customFormat="1" ht="21" customHeigh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53" t="s">
        <v>22</v>
      </c>
      <c r="M5" s="54">
        <f>N57+N67</f>
        <v>1638975</v>
      </c>
      <c r="N5" s="53" t="s">
        <v>27</v>
      </c>
      <c r="O5" s="102"/>
    </row>
    <row r="6" spans="2:15" s="82" customFormat="1" ht="21" customHeigh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53" t="s">
        <v>36</v>
      </c>
      <c r="M6" s="54">
        <f>N69</f>
        <v>303824</v>
      </c>
      <c r="N6" s="53" t="s">
        <v>27</v>
      </c>
      <c r="O6" s="102"/>
    </row>
    <row r="7" spans="2:15" s="82" customFormat="1" ht="21" customHeight="1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53" t="s">
        <v>25</v>
      </c>
      <c r="M7" s="78">
        <f>M4-M5+M6</f>
        <v>2784284</v>
      </c>
      <c r="N7" s="53" t="s">
        <v>27</v>
      </c>
      <c r="O7" s="102"/>
    </row>
    <row r="8" spans="2:15" s="82" customFormat="1" ht="21" customHeight="1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79" t="s">
        <v>23</v>
      </c>
      <c r="M8" s="78">
        <f>N71</f>
        <v>95665021</v>
      </c>
      <c r="N8" s="53" t="s">
        <v>27</v>
      </c>
      <c r="O8" s="102"/>
    </row>
    <row r="9" spans="2:15" s="82" customFormat="1" ht="21" customHeight="1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79" t="s">
        <v>24</v>
      </c>
      <c r="M9" s="78">
        <f>M7+M8</f>
        <v>98449305</v>
      </c>
      <c r="N9" s="53" t="s">
        <v>27</v>
      </c>
      <c r="O9" s="102"/>
    </row>
    <row r="10" spans="2:15" s="82" customFormat="1" ht="17.25" customHeight="1" thickBo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3"/>
      <c r="M10" s="104"/>
      <c r="N10" s="102"/>
      <c r="O10" s="102"/>
    </row>
    <row r="11" spans="2:15" s="82" customFormat="1" ht="21" customHeight="1" thickBot="1">
      <c r="B11" s="121" t="s">
        <v>0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05" t="s">
        <v>29</v>
      </c>
      <c r="N11" s="83" t="s">
        <v>28</v>
      </c>
      <c r="O11" s="84" t="s">
        <v>30</v>
      </c>
    </row>
    <row r="12" spans="2:15" s="82" customFormat="1" ht="21" customHeight="1">
      <c r="B12" s="12" t="s">
        <v>76</v>
      </c>
      <c r="C12" s="69"/>
      <c r="D12" s="69"/>
      <c r="E12" s="69"/>
      <c r="F12" s="69"/>
      <c r="G12" s="69"/>
      <c r="H12" s="69"/>
      <c r="I12" s="69"/>
      <c r="J12" s="69"/>
      <c r="K12" s="69"/>
      <c r="L12" s="106"/>
      <c r="M12" s="15"/>
      <c r="N12" s="15"/>
      <c r="O12" s="107"/>
    </row>
    <row r="13" spans="2:15" s="82" customFormat="1" ht="21" customHeight="1">
      <c r="B13" s="68"/>
      <c r="C13" s="69" t="s">
        <v>1</v>
      </c>
      <c r="D13" s="69"/>
      <c r="E13" s="69"/>
      <c r="F13" s="69"/>
      <c r="G13" s="69"/>
      <c r="H13" s="69"/>
      <c r="I13" s="69"/>
      <c r="J13" s="69"/>
      <c r="K13" s="69"/>
      <c r="L13" s="90"/>
      <c r="M13" s="16"/>
      <c r="N13" s="16"/>
      <c r="O13" s="108"/>
    </row>
    <row r="14" spans="2:15" s="82" customFormat="1" ht="21" customHeight="1">
      <c r="B14" s="68"/>
      <c r="C14" s="69"/>
      <c r="D14" s="69" t="s">
        <v>2</v>
      </c>
      <c r="E14" s="69"/>
      <c r="F14" s="69"/>
      <c r="G14" s="69"/>
      <c r="H14" s="69"/>
      <c r="I14" s="69"/>
      <c r="J14" s="69"/>
      <c r="K14" s="69"/>
      <c r="L14" s="90"/>
      <c r="M14" s="16"/>
      <c r="N14" s="16"/>
      <c r="O14" s="108"/>
    </row>
    <row r="15" spans="2:15" s="82" customFormat="1" ht="21" customHeight="1">
      <c r="B15" s="68"/>
      <c r="C15" s="69"/>
      <c r="D15" s="69"/>
      <c r="E15" s="69" t="s">
        <v>20</v>
      </c>
      <c r="F15" s="69"/>
      <c r="G15" s="69"/>
      <c r="H15" s="69"/>
      <c r="I15" s="69"/>
      <c r="J15" s="69"/>
      <c r="K15" s="69"/>
      <c r="L15" s="90"/>
      <c r="M15" s="16">
        <v>4000</v>
      </c>
      <c r="N15" s="16">
        <v>4032</v>
      </c>
      <c r="O15" s="108">
        <f aca="true" t="shared" si="0" ref="O15:O22">N15-M15</f>
        <v>32</v>
      </c>
    </row>
    <row r="16" spans="2:15" s="82" customFormat="1" ht="21" customHeight="1">
      <c r="B16" s="68"/>
      <c r="C16" s="69"/>
      <c r="D16" s="69"/>
      <c r="E16" s="69" t="s">
        <v>37</v>
      </c>
      <c r="F16" s="69"/>
      <c r="G16" s="69"/>
      <c r="H16" s="69"/>
      <c r="I16" s="69"/>
      <c r="J16" s="69"/>
      <c r="K16" s="69"/>
      <c r="L16" s="90"/>
      <c r="M16" s="16">
        <v>7174</v>
      </c>
      <c r="N16" s="16">
        <v>2642</v>
      </c>
      <c r="O16" s="108">
        <f t="shared" si="0"/>
        <v>-4532</v>
      </c>
    </row>
    <row r="17" spans="2:15" s="82" customFormat="1" ht="21" customHeight="1">
      <c r="B17" s="68"/>
      <c r="C17" s="69"/>
      <c r="D17" s="69"/>
      <c r="E17" s="69" t="s">
        <v>33</v>
      </c>
      <c r="F17" s="69"/>
      <c r="G17" s="69"/>
      <c r="H17" s="69"/>
      <c r="I17" s="69"/>
      <c r="J17" s="69"/>
      <c r="K17" s="69"/>
      <c r="L17" s="90"/>
      <c r="M17" s="16">
        <v>1238400</v>
      </c>
      <c r="N17" s="16">
        <v>1219800</v>
      </c>
      <c r="O17" s="108">
        <f t="shared" si="0"/>
        <v>-18600</v>
      </c>
    </row>
    <row r="18" spans="2:15" s="82" customFormat="1" ht="21" customHeight="1">
      <c r="B18" s="68"/>
      <c r="C18" s="69"/>
      <c r="D18" s="69"/>
      <c r="E18" s="69" t="s">
        <v>34</v>
      </c>
      <c r="F18" s="69"/>
      <c r="G18" s="69"/>
      <c r="H18" s="69"/>
      <c r="I18" s="69"/>
      <c r="J18" s="69"/>
      <c r="K18" s="69"/>
      <c r="L18" s="90"/>
      <c r="M18" s="16">
        <v>214000</v>
      </c>
      <c r="N18" s="16">
        <v>0</v>
      </c>
      <c r="O18" s="108">
        <f t="shared" si="0"/>
        <v>-214000</v>
      </c>
    </row>
    <row r="19" spans="2:15" s="82" customFormat="1" ht="21" customHeight="1">
      <c r="B19" s="68"/>
      <c r="C19" s="69"/>
      <c r="D19" s="69"/>
      <c r="E19" s="69" t="s">
        <v>35</v>
      </c>
      <c r="F19" s="69"/>
      <c r="G19" s="69"/>
      <c r="H19" s="69"/>
      <c r="I19" s="69"/>
      <c r="J19" s="69"/>
      <c r="K19" s="69"/>
      <c r="L19" s="90"/>
      <c r="M19" s="89">
        <v>0</v>
      </c>
      <c r="N19" s="89">
        <v>0</v>
      </c>
      <c r="O19" s="108">
        <f t="shared" si="0"/>
        <v>0</v>
      </c>
    </row>
    <row r="20" spans="2:15" s="82" customFormat="1" ht="21" customHeight="1">
      <c r="B20" s="68"/>
      <c r="C20" s="69"/>
      <c r="D20" s="69"/>
      <c r="E20" s="69" t="s">
        <v>135</v>
      </c>
      <c r="F20" s="69"/>
      <c r="G20" s="69"/>
      <c r="H20" s="69"/>
      <c r="I20" s="69"/>
      <c r="J20" s="69"/>
      <c r="K20" s="69"/>
      <c r="L20" s="90"/>
      <c r="M20" s="89">
        <v>2092110</v>
      </c>
      <c r="N20" s="89">
        <v>263600</v>
      </c>
      <c r="O20" s="108">
        <f t="shared" si="0"/>
        <v>-1828510</v>
      </c>
    </row>
    <row r="21" spans="2:15" s="82" customFormat="1" ht="21" customHeight="1" thickBot="1">
      <c r="B21" s="68"/>
      <c r="C21" s="69"/>
      <c r="D21" s="69"/>
      <c r="E21" s="69" t="s">
        <v>136</v>
      </c>
      <c r="F21" s="69"/>
      <c r="G21" s="69"/>
      <c r="H21" s="69"/>
      <c r="I21" s="69"/>
      <c r="J21" s="69"/>
      <c r="K21" s="69"/>
      <c r="L21" s="90"/>
      <c r="M21" s="109">
        <v>81867</v>
      </c>
      <c r="N21" s="109">
        <v>2629361</v>
      </c>
      <c r="O21" s="110">
        <f t="shared" si="0"/>
        <v>2547494</v>
      </c>
    </row>
    <row r="22" spans="2:15" s="82" customFormat="1" ht="21" customHeight="1" thickBot="1">
      <c r="B22" s="87"/>
      <c r="C22" s="88"/>
      <c r="D22" s="88"/>
      <c r="E22" s="88"/>
      <c r="F22" s="88"/>
      <c r="G22" s="88"/>
      <c r="H22" s="88" t="s">
        <v>14</v>
      </c>
      <c r="I22" s="88"/>
      <c r="J22" s="88"/>
      <c r="K22" s="88"/>
      <c r="L22" s="91"/>
      <c r="M22" s="111">
        <f>SUM(M15:M21)</f>
        <v>3637551</v>
      </c>
      <c r="N22" s="111">
        <f>SUM(N15:N21)</f>
        <v>4119435</v>
      </c>
      <c r="O22" s="112">
        <f t="shared" si="0"/>
        <v>481884</v>
      </c>
    </row>
    <row r="23" spans="2:15" s="82" customFormat="1" ht="21" customHeight="1">
      <c r="B23" s="68"/>
      <c r="C23" s="69"/>
      <c r="D23" s="69" t="s">
        <v>3</v>
      </c>
      <c r="E23" s="69"/>
      <c r="F23" s="69"/>
      <c r="G23" s="69"/>
      <c r="H23" s="69"/>
      <c r="I23" s="69"/>
      <c r="J23" s="69"/>
      <c r="K23" s="69"/>
      <c r="L23" s="90"/>
      <c r="M23" s="15"/>
      <c r="N23" s="15"/>
      <c r="O23" s="107"/>
    </row>
    <row r="24" spans="2:15" s="82" customFormat="1" ht="21" customHeight="1">
      <c r="B24" s="68"/>
      <c r="C24" s="69"/>
      <c r="D24" s="69"/>
      <c r="E24" s="69" t="s">
        <v>4</v>
      </c>
      <c r="F24" s="69"/>
      <c r="G24" s="69"/>
      <c r="H24" s="69"/>
      <c r="I24" s="69"/>
      <c r="J24" s="69"/>
      <c r="K24" s="69"/>
      <c r="L24" s="90"/>
      <c r="M24" s="16"/>
      <c r="N24" s="16"/>
      <c r="O24" s="108"/>
    </row>
    <row r="25" spans="2:15" s="82" customFormat="1" ht="21" customHeight="1">
      <c r="B25" s="68"/>
      <c r="C25" s="69"/>
      <c r="D25" s="69"/>
      <c r="E25" s="69"/>
      <c r="F25" s="69" t="s">
        <v>6</v>
      </c>
      <c r="G25" s="69"/>
      <c r="H25" s="69"/>
      <c r="I25" s="69"/>
      <c r="J25" s="69"/>
      <c r="K25" s="69"/>
      <c r="L25" s="90"/>
      <c r="M25" s="16">
        <v>0</v>
      </c>
      <c r="N25" s="16">
        <v>0</v>
      </c>
      <c r="O25" s="110">
        <v>0</v>
      </c>
    </row>
    <row r="26" spans="2:15" s="82" customFormat="1" ht="21" customHeight="1">
      <c r="B26" s="68"/>
      <c r="C26" s="69"/>
      <c r="D26" s="69"/>
      <c r="E26" s="69"/>
      <c r="F26" s="69" t="s">
        <v>137</v>
      </c>
      <c r="G26" s="69"/>
      <c r="H26" s="69"/>
      <c r="I26" s="69"/>
      <c r="J26" s="69"/>
      <c r="K26" s="69"/>
      <c r="L26" s="90"/>
      <c r="M26" s="89">
        <v>0</v>
      </c>
      <c r="N26" s="89">
        <v>0</v>
      </c>
      <c r="O26" s="110">
        <f>N26-M26</f>
        <v>0</v>
      </c>
    </row>
    <row r="27" spans="2:15" s="82" customFormat="1" ht="21" customHeight="1">
      <c r="B27" s="68"/>
      <c r="C27" s="69"/>
      <c r="D27" s="69"/>
      <c r="E27" s="69"/>
      <c r="F27" s="69"/>
      <c r="G27" s="69" t="s">
        <v>7</v>
      </c>
      <c r="H27" s="69"/>
      <c r="I27" s="69"/>
      <c r="J27" s="69"/>
      <c r="K27" s="69"/>
      <c r="L27" s="90"/>
      <c r="M27" s="16">
        <v>0</v>
      </c>
      <c r="N27" s="16">
        <f>SUM(N25:N26)</f>
        <v>0</v>
      </c>
      <c r="O27" s="108">
        <f>N27-M27</f>
        <v>0</v>
      </c>
    </row>
    <row r="28" spans="2:15" s="82" customFormat="1" ht="21" customHeight="1">
      <c r="B28" s="68"/>
      <c r="C28" s="69"/>
      <c r="D28" s="69"/>
      <c r="E28" s="69" t="s">
        <v>5</v>
      </c>
      <c r="F28" s="69"/>
      <c r="G28" s="69"/>
      <c r="H28" s="69"/>
      <c r="I28" s="69"/>
      <c r="J28" s="69"/>
      <c r="K28" s="69"/>
      <c r="L28" s="90"/>
      <c r="M28" s="15"/>
      <c r="N28" s="15"/>
      <c r="O28" s="107"/>
    </row>
    <row r="29" spans="2:16" s="24" customFormat="1" ht="21" customHeight="1">
      <c r="B29" s="5"/>
      <c r="C29" s="6"/>
      <c r="D29" s="6"/>
      <c r="E29" s="6"/>
      <c r="F29" s="6" t="s">
        <v>42</v>
      </c>
      <c r="G29" s="6"/>
      <c r="H29" s="6"/>
      <c r="I29" s="6"/>
      <c r="J29" s="6"/>
      <c r="K29" s="6"/>
      <c r="L29" s="27"/>
      <c r="M29" s="16"/>
      <c r="N29" s="16"/>
      <c r="O29" s="28"/>
      <c r="P29" s="82"/>
    </row>
    <row r="30" spans="2:16" s="24" customFormat="1" ht="21" customHeight="1">
      <c r="B30" s="5"/>
      <c r="C30" s="6"/>
      <c r="D30" s="6"/>
      <c r="E30" s="27" t="s">
        <v>43</v>
      </c>
      <c r="F30" s="6"/>
      <c r="G30" s="6"/>
      <c r="H30" s="6"/>
      <c r="I30" s="6"/>
      <c r="J30" s="6"/>
      <c r="K30" s="6"/>
      <c r="M30" s="89">
        <v>52032</v>
      </c>
      <c r="N30" s="89">
        <v>50392</v>
      </c>
      <c r="O30" s="28">
        <f aca="true" t="shared" si="1" ref="O30:O54">N30-M30</f>
        <v>-1640</v>
      </c>
      <c r="P30" s="82"/>
    </row>
    <row r="31" spans="2:16" s="24" customFormat="1" ht="21" customHeight="1">
      <c r="B31" s="5"/>
      <c r="C31" s="6"/>
      <c r="D31" s="6"/>
      <c r="E31" s="27" t="s">
        <v>45</v>
      </c>
      <c r="F31" s="6"/>
      <c r="G31" s="6"/>
      <c r="H31" s="6"/>
      <c r="I31" s="6"/>
      <c r="J31" s="6"/>
      <c r="K31" s="6"/>
      <c r="M31" s="89">
        <v>16000</v>
      </c>
      <c r="N31" s="89">
        <v>12529</v>
      </c>
      <c r="O31" s="28">
        <f t="shared" si="1"/>
        <v>-3471</v>
      </c>
      <c r="P31" s="82"/>
    </row>
    <row r="32" spans="2:16" s="24" customFormat="1" ht="21" customHeight="1">
      <c r="B32" s="5"/>
      <c r="C32" s="6"/>
      <c r="D32" s="6"/>
      <c r="E32" s="27" t="s">
        <v>49</v>
      </c>
      <c r="F32" s="6"/>
      <c r="G32" s="6"/>
      <c r="H32" s="6"/>
      <c r="I32" s="6"/>
      <c r="J32" s="6"/>
      <c r="K32" s="6"/>
      <c r="M32" s="89">
        <v>14054</v>
      </c>
      <c r="N32" s="89">
        <v>13495</v>
      </c>
      <c r="O32" s="28">
        <f t="shared" si="1"/>
        <v>-559</v>
      </c>
      <c r="P32" s="82"/>
    </row>
    <row r="33" spans="2:16" s="24" customFormat="1" ht="21" customHeight="1">
      <c r="B33" s="5"/>
      <c r="C33" s="6"/>
      <c r="D33" s="6"/>
      <c r="E33" s="27" t="s">
        <v>138</v>
      </c>
      <c r="F33" s="6"/>
      <c r="G33" s="6"/>
      <c r="H33" s="6"/>
      <c r="I33" s="6"/>
      <c r="J33" s="6"/>
      <c r="K33" s="6"/>
      <c r="M33" s="89">
        <v>0</v>
      </c>
      <c r="N33" s="89">
        <v>1593</v>
      </c>
      <c r="O33" s="28">
        <f>N33-M33</f>
        <v>1593</v>
      </c>
      <c r="P33" s="82"/>
    </row>
    <row r="34" spans="2:16" s="24" customFormat="1" ht="21" customHeight="1">
      <c r="B34" s="5"/>
      <c r="C34" s="6"/>
      <c r="D34" s="6"/>
      <c r="E34" s="27" t="s">
        <v>48</v>
      </c>
      <c r="F34" s="6"/>
      <c r="G34" s="6"/>
      <c r="H34" s="6"/>
      <c r="I34" s="6"/>
      <c r="J34" s="6"/>
      <c r="K34" s="6"/>
      <c r="M34" s="89">
        <v>5216</v>
      </c>
      <c r="N34" s="89">
        <v>6262</v>
      </c>
      <c r="O34" s="28">
        <f t="shared" si="1"/>
        <v>1046</v>
      </c>
      <c r="P34" s="82"/>
    </row>
    <row r="35" spans="2:16" s="24" customFormat="1" ht="21" customHeight="1">
      <c r="B35" s="5"/>
      <c r="C35" s="6"/>
      <c r="D35" s="6"/>
      <c r="E35" s="6"/>
      <c r="F35" s="6" t="s">
        <v>139</v>
      </c>
      <c r="G35" s="6"/>
      <c r="H35" s="6"/>
      <c r="I35" s="6"/>
      <c r="J35" s="6"/>
      <c r="K35" s="6"/>
      <c r="L35" s="27"/>
      <c r="M35" s="89"/>
      <c r="N35" s="89"/>
      <c r="O35" s="28"/>
      <c r="P35" s="82"/>
    </row>
    <row r="36" spans="2:16" s="24" customFormat="1" ht="21" customHeight="1">
      <c r="B36" s="5"/>
      <c r="C36" s="6"/>
      <c r="D36" s="6"/>
      <c r="E36" s="27" t="s">
        <v>66</v>
      </c>
      <c r="F36" s="6"/>
      <c r="G36" s="6"/>
      <c r="H36" s="6"/>
      <c r="I36" s="6"/>
      <c r="J36" s="6"/>
      <c r="K36" s="6"/>
      <c r="M36" s="89">
        <v>44400</v>
      </c>
      <c r="N36" s="89">
        <v>40550</v>
      </c>
      <c r="O36" s="28">
        <f t="shared" si="1"/>
        <v>-3850</v>
      </c>
      <c r="P36" s="82"/>
    </row>
    <row r="37" spans="2:16" s="24" customFormat="1" ht="21" customHeight="1">
      <c r="B37" s="5"/>
      <c r="C37" s="6"/>
      <c r="D37" s="6"/>
      <c r="E37" s="27" t="s">
        <v>140</v>
      </c>
      <c r="F37" s="6"/>
      <c r="G37" s="6"/>
      <c r="H37" s="6"/>
      <c r="I37" s="6"/>
      <c r="J37" s="6"/>
      <c r="K37" s="6"/>
      <c r="M37" s="89">
        <v>346648</v>
      </c>
      <c r="N37" s="89">
        <v>105716</v>
      </c>
      <c r="O37" s="28">
        <f t="shared" si="1"/>
        <v>-240932</v>
      </c>
      <c r="P37" s="82"/>
    </row>
    <row r="38" spans="2:16" s="24" customFormat="1" ht="21" customHeight="1">
      <c r="B38" s="5"/>
      <c r="C38" s="6"/>
      <c r="D38" s="6"/>
      <c r="E38" s="27" t="s">
        <v>51</v>
      </c>
      <c r="F38" s="6"/>
      <c r="G38" s="6"/>
      <c r="H38" s="6"/>
      <c r="I38" s="6"/>
      <c r="J38" s="6"/>
      <c r="K38" s="6"/>
      <c r="M38" s="89">
        <v>116078</v>
      </c>
      <c r="N38" s="89">
        <v>31278</v>
      </c>
      <c r="O38" s="28">
        <f t="shared" si="1"/>
        <v>-84800</v>
      </c>
      <c r="P38" s="82"/>
    </row>
    <row r="39" spans="2:16" s="24" customFormat="1" ht="21" customHeight="1">
      <c r="B39" s="5"/>
      <c r="C39" s="6"/>
      <c r="D39" s="6"/>
      <c r="E39" s="27" t="s">
        <v>52</v>
      </c>
      <c r="F39" s="6"/>
      <c r="G39" s="6"/>
      <c r="H39" s="6"/>
      <c r="I39" s="6"/>
      <c r="J39" s="6"/>
      <c r="K39" s="6"/>
      <c r="M39" s="89">
        <v>392052</v>
      </c>
      <c r="N39" s="89">
        <v>18857</v>
      </c>
      <c r="O39" s="28">
        <f t="shared" si="1"/>
        <v>-373195</v>
      </c>
      <c r="P39" s="82"/>
    </row>
    <row r="40" spans="2:16" s="24" customFormat="1" ht="21" customHeight="1">
      <c r="B40" s="5"/>
      <c r="C40" s="6"/>
      <c r="D40" s="6"/>
      <c r="E40" s="27" t="s">
        <v>53</v>
      </c>
      <c r="F40" s="6"/>
      <c r="G40" s="6"/>
      <c r="H40" s="6"/>
      <c r="I40" s="6"/>
      <c r="J40" s="6"/>
      <c r="K40" s="6"/>
      <c r="M40" s="16">
        <v>560</v>
      </c>
      <c r="N40" s="16">
        <v>534</v>
      </c>
      <c r="O40" s="28">
        <f t="shared" si="1"/>
        <v>-26</v>
      </c>
      <c r="P40" s="82"/>
    </row>
    <row r="41" spans="2:16" s="24" customFormat="1" ht="21" customHeight="1">
      <c r="B41" s="5"/>
      <c r="C41" s="6"/>
      <c r="D41" s="6"/>
      <c r="E41" s="27" t="s">
        <v>54</v>
      </c>
      <c r="F41" s="6"/>
      <c r="G41" s="6"/>
      <c r="H41" s="6"/>
      <c r="I41" s="6"/>
      <c r="J41" s="6"/>
      <c r="K41" s="6"/>
      <c r="M41" s="16">
        <v>35870</v>
      </c>
      <c r="N41" s="16">
        <v>37557</v>
      </c>
      <c r="O41" s="28">
        <f t="shared" si="1"/>
        <v>1687</v>
      </c>
      <c r="P41" s="82"/>
    </row>
    <row r="42" spans="2:16" s="24" customFormat="1" ht="21" customHeight="1">
      <c r="B42" s="5"/>
      <c r="C42" s="6"/>
      <c r="D42" s="6"/>
      <c r="E42" s="27" t="s">
        <v>55</v>
      </c>
      <c r="F42" s="6"/>
      <c r="G42" s="6"/>
      <c r="H42" s="6"/>
      <c r="I42" s="6"/>
      <c r="J42" s="6"/>
      <c r="K42" s="6"/>
      <c r="M42" s="16">
        <v>0</v>
      </c>
      <c r="N42" s="16">
        <v>437</v>
      </c>
      <c r="O42" s="28">
        <f t="shared" si="1"/>
        <v>437</v>
      </c>
      <c r="P42" s="82"/>
    </row>
    <row r="43" spans="2:16" s="24" customFormat="1" ht="21" customHeight="1">
      <c r="B43" s="5"/>
      <c r="C43" s="6"/>
      <c r="D43" s="6"/>
      <c r="E43" s="27" t="s">
        <v>56</v>
      </c>
      <c r="F43" s="6"/>
      <c r="G43" s="6"/>
      <c r="H43" s="6"/>
      <c r="I43" s="6"/>
      <c r="J43" s="6"/>
      <c r="K43" s="6"/>
      <c r="M43" s="89">
        <v>62037</v>
      </c>
      <c r="N43" s="89">
        <v>30718</v>
      </c>
      <c r="O43" s="28">
        <f t="shared" si="1"/>
        <v>-31319</v>
      </c>
      <c r="P43" s="82"/>
    </row>
    <row r="44" spans="2:16" s="24" customFormat="1" ht="21" customHeight="1">
      <c r="B44" s="5"/>
      <c r="C44" s="6"/>
      <c r="D44" s="6"/>
      <c r="E44" s="27" t="s">
        <v>57</v>
      </c>
      <c r="F44" s="6"/>
      <c r="G44" s="6"/>
      <c r="H44" s="6"/>
      <c r="I44" s="6"/>
      <c r="J44" s="6"/>
      <c r="K44" s="6"/>
      <c r="M44" s="89">
        <v>4480</v>
      </c>
      <c r="N44" s="89">
        <v>2014</v>
      </c>
      <c r="O44" s="28">
        <f t="shared" si="1"/>
        <v>-2466</v>
      </c>
      <c r="P44" s="82"/>
    </row>
    <row r="45" spans="2:16" s="24" customFormat="1" ht="21" customHeight="1">
      <c r="B45" s="5"/>
      <c r="C45" s="6"/>
      <c r="D45" s="6"/>
      <c r="E45" s="27" t="s">
        <v>58</v>
      </c>
      <c r="F45" s="6"/>
      <c r="G45" s="6"/>
      <c r="H45" s="6"/>
      <c r="I45" s="6"/>
      <c r="J45" s="6"/>
      <c r="K45" s="6"/>
      <c r="M45" s="89">
        <v>1500</v>
      </c>
      <c r="N45" s="89">
        <v>2000</v>
      </c>
      <c r="O45" s="28">
        <f t="shared" si="1"/>
        <v>500</v>
      </c>
      <c r="P45" s="82"/>
    </row>
    <row r="46" spans="2:16" s="24" customFormat="1" ht="21" customHeight="1">
      <c r="B46" s="5"/>
      <c r="C46" s="6"/>
      <c r="D46" s="6"/>
      <c r="E46" s="27" t="s">
        <v>59</v>
      </c>
      <c r="F46" s="6"/>
      <c r="G46" s="6"/>
      <c r="H46" s="6"/>
      <c r="I46" s="6"/>
      <c r="J46" s="6"/>
      <c r="K46" s="6"/>
      <c r="M46" s="89">
        <v>1004</v>
      </c>
      <c r="N46" s="89">
        <v>462</v>
      </c>
      <c r="O46" s="28">
        <f t="shared" si="1"/>
        <v>-542</v>
      </c>
      <c r="P46" s="82"/>
    </row>
    <row r="47" spans="2:16" s="24" customFormat="1" ht="21" customHeight="1">
      <c r="B47" s="5"/>
      <c r="C47" s="6"/>
      <c r="D47" s="6"/>
      <c r="E47" s="27" t="s">
        <v>60</v>
      </c>
      <c r="F47" s="6"/>
      <c r="G47" s="6"/>
      <c r="H47" s="6"/>
      <c r="I47" s="6"/>
      <c r="J47" s="6"/>
      <c r="K47" s="6"/>
      <c r="M47" s="89">
        <v>46</v>
      </c>
      <c r="N47" s="89">
        <v>256</v>
      </c>
      <c r="O47" s="28">
        <f t="shared" si="1"/>
        <v>210</v>
      </c>
      <c r="P47" s="82"/>
    </row>
    <row r="48" spans="2:16" s="24" customFormat="1" ht="21" customHeight="1">
      <c r="B48" s="5"/>
      <c r="C48" s="6"/>
      <c r="D48" s="6"/>
      <c r="E48" s="27" t="s">
        <v>61</v>
      </c>
      <c r="F48" s="6"/>
      <c r="G48" s="6"/>
      <c r="H48" s="6"/>
      <c r="I48" s="6"/>
      <c r="J48" s="6"/>
      <c r="K48" s="6"/>
      <c r="M48" s="89">
        <v>78573</v>
      </c>
      <c r="N48" s="89">
        <v>33411</v>
      </c>
      <c r="O48" s="28">
        <f t="shared" si="1"/>
        <v>-45162</v>
      </c>
      <c r="P48" s="82"/>
    </row>
    <row r="49" spans="2:16" s="24" customFormat="1" ht="21" customHeight="1">
      <c r="B49" s="5"/>
      <c r="C49" s="6"/>
      <c r="D49" s="6"/>
      <c r="E49" s="27" t="s">
        <v>62</v>
      </c>
      <c r="F49" s="6"/>
      <c r="G49" s="6"/>
      <c r="H49" s="6"/>
      <c r="I49" s="6"/>
      <c r="J49" s="6"/>
      <c r="K49" s="6"/>
      <c r="M49" s="89">
        <v>62</v>
      </c>
      <c r="N49" s="89">
        <v>284</v>
      </c>
      <c r="O49" s="28">
        <f>N49-M49</f>
        <v>222</v>
      </c>
      <c r="P49" s="82"/>
    </row>
    <row r="50" spans="2:16" s="24" customFormat="1" ht="21" customHeight="1">
      <c r="B50" s="5"/>
      <c r="C50" s="6"/>
      <c r="D50" s="6"/>
      <c r="E50" s="27" t="s">
        <v>63</v>
      </c>
      <c r="F50" s="6"/>
      <c r="G50" s="6"/>
      <c r="H50" s="6"/>
      <c r="I50" s="6"/>
      <c r="J50" s="6"/>
      <c r="K50" s="6"/>
      <c r="M50" s="89">
        <v>5360</v>
      </c>
      <c r="N50" s="89">
        <v>3380</v>
      </c>
      <c r="O50" s="28">
        <f>N50-M50</f>
        <v>-1980</v>
      </c>
      <c r="P50" s="82"/>
    </row>
    <row r="51" spans="2:16" s="24" customFormat="1" ht="21" customHeight="1">
      <c r="B51" s="5"/>
      <c r="C51" s="6"/>
      <c r="D51" s="6"/>
      <c r="E51" s="27" t="s">
        <v>74</v>
      </c>
      <c r="F51" s="6"/>
      <c r="G51" s="6"/>
      <c r="H51" s="6"/>
      <c r="I51" s="6"/>
      <c r="J51" s="6"/>
      <c r="K51" s="6"/>
      <c r="M51" s="89">
        <v>769</v>
      </c>
      <c r="N51" s="89">
        <v>0</v>
      </c>
      <c r="O51" s="28">
        <f>N51-M51</f>
        <v>-769</v>
      </c>
      <c r="P51" s="82"/>
    </row>
    <row r="52" spans="2:16" s="24" customFormat="1" ht="21" customHeight="1">
      <c r="B52" s="5"/>
      <c r="C52" s="6"/>
      <c r="D52" s="6"/>
      <c r="E52" s="27" t="s">
        <v>69</v>
      </c>
      <c r="F52" s="6"/>
      <c r="G52" s="6"/>
      <c r="H52" s="6"/>
      <c r="I52" s="6"/>
      <c r="J52" s="6"/>
      <c r="K52" s="6"/>
      <c r="M52" s="89">
        <v>21131</v>
      </c>
      <c r="N52" s="89">
        <v>19485</v>
      </c>
      <c r="O52" s="28">
        <f t="shared" si="1"/>
        <v>-1646</v>
      </c>
      <c r="P52" s="82"/>
    </row>
    <row r="53" spans="2:16" s="24" customFormat="1" ht="21" customHeight="1">
      <c r="B53" s="5"/>
      <c r="C53" s="6"/>
      <c r="D53" s="6"/>
      <c r="E53" s="6" t="s">
        <v>141</v>
      </c>
      <c r="F53" s="6"/>
      <c r="G53" s="6"/>
      <c r="H53" s="6"/>
      <c r="I53" s="6"/>
      <c r="J53" s="6"/>
      <c r="K53" s="6"/>
      <c r="M53" s="89">
        <v>1238400</v>
      </c>
      <c r="N53" s="89">
        <v>1219800</v>
      </c>
      <c r="O53" s="28">
        <f t="shared" si="1"/>
        <v>-18600</v>
      </c>
      <c r="P53" s="82"/>
    </row>
    <row r="54" spans="2:16" s="24" customFormat="1" ht="21" customHeight="1">
      <c r="B54" s="5"/>
      <c r="C54" s="6"/>
      <c r="D54" s="6"/>
      <c r="E54" s="27" t="s">
        <v>70</v>
      </c>
      <c r="F54" s="6"/>
      <c r="G54" s="6"/>
      <c r="H54" s="6"/>
      <c r="I54" s="6"/>
      <c r="J54" s="6"/>
      <c r="K54" s="6"/>
      <c r="M54" s="89">
        <v>21609</v>
      </c>
      <c r="N54" s="89">
        <v>7965</v>
      </c>
      <c r="O54" s="28">
        <f t="shared" si="1"/>
        <v>-13644</v>
      </c>
      <c r="P54" s="82"/>
    </row>
    <row r="55" spans="2:15" s="82" customFormat="1" ht="21" customHeight="1">
      <c r="B55" s="68"/>
      <c r="C55" s="69"/>
      <c r="D55" s="69"/>
      <c r="E55" s="69"/>
      <c r="F55" s="69"/>
      <c r="G55" s="69" t="s">
        <v>18</v>
      </c>
      <c r="H55" s="69"/>
      <c r="I55" s="69"/>
      <c r="J55" s="69"/>
      <c r="K55" s="69"/>
      <c r="L55" s="90"/>
      <c r="M55" s="16">
        <f>SUM(M29:M54)</f>
        <v>2457881</v>
      </c>
      <c r="N55" s="16">
        <f>SUM(N29:N54)</f>
        <v>1638975</v>
      </c>
      <c r="O55" s="108">
        <f>N55-M55</f>
        <v>-818906</v>
      </c>
    </row>
    <row r="56" spans="2:15" s="82" customFormat="1" ht="21" customHeight="1" thickBot="1">
      <c r="B56" s="92"/>
      <c r="C56" s="93"/>
      <c r="D56" s="93"/>
      <c r="E56" s="93"/>
      <c r="F56" s="93" t="s">
        <v>142</v>
      </c>
      <c r="G56" s="93"/>
      <c r="H56" s="93"/>
      <c r="I56" s="93"/>
      <c r="J56" s="93"/>
      <c r="K56" s="93"/>
      <c r="L56" s="94"/>
      <c r="M56" s="113">
        <v>0</v>
      </c>
      <c r="N56" s="113">
        <v>0</v>
      </c>
      <c r="O56" s="114">
        <v>0</v>
      </c>
    </row>
    <row r="57" spans="2:15" s="82" customFormat="1" ht="21" customHeight="1" thickBot="1">
      <c r="B57" s="87"/>
      <c r="C57" s="88"/>
      <c r="D57" s="88"/>
      <c r="E57" s="88"/>
      <c r="F57" s="88"/>
      <c r="G57" s="88"/>
      <c r="H57" s="88" t="s">
        <v>9</v>
      </c>
      <c r="I57" s="88"/>
      <c r="J57" s="88"/>
      <c r="K57" s="88"/>
      <c r="L57" s="91"/>
      <c r="M57" s="111">
        <f>M27+M55+M56</f>
        <v>2457881</v>
      </c>
      <c r="N57" s="111">
        <f>N27+N55+N56</f>
        <v>1638975</v>
      </c>
      <c r="O57" s="112">
        <f>N57-M57</f>
        <v>-818906</v>
      </c>
    </row>
    <row r="58" spans="2:15" s="82" customFormat="1" ht="21" customHeight="1">
      <c r="B58" s="68"/>
      <c r="C58" s="69"/>
      <c r="D58" s="69"/>
      <c r="E58" s="69"/>
      <c r="F58" s="69"/>
      <c r="G58" s="80"/>
      <c r="H58" s="69" t="s">
        <v>10</v>
      </c>
      <c r="I58" s="80"/>
      <c r="J58" s="69"/>
      <c r="K58" s="69"/>
      <c r="L58" s="90"/>
      <c r="M58" s="15">
        <f>M22-M57</f>
        <v>1179670</v>
      </c>
      <c r="N58" s="15">
        <f>N22-N57</f>
        <v>2480460</v>
      </c>
      <c r="O58" s="115">
        <f>N58-M58</f>
        <v>1300790</v>
      </c>
    </row>
    <row r="59" spans="2:15" s="82" customFormat="1" ht="21" customHeight="1">
      <c r="B59" s="68"/>
      <c r="C59" s="69" t="s">
        <v>11</v>
      </c>
      <c r="D59" s="69"/>
      <c r="E59" s="69"/>
      <c r="F59" s="69"/>
      <c r="G59" s="69"/>
      <c r="H59" s="69"/>
      <c r="I59" s="69"/>
      <c r="J59" s="69"/>
      <c r="K59" s="69"/>
      <c r="L59" s="90"/>
      <c r="M59" s="16"/>
      <c r="N59" s="16"/>
      <c r="O59" s="107"/>
    </row>
    <row r="60" spans="2:15" s="82" customFormat="1" ht="21" customHeight="1">
      <c r="B60" s="68"/>
      <c r="C60" s="69"/>
      <c r="D60" s="69" t="s">
        <v>12</v>
      </c>
      <c r="E60" s="69"/>
      <c r="F60" s="69"/>
      <c r="G60" s="69"/>
      <c r="H60" s="69"/>
      <c r="I60" s="69"/>
      <c r="J60" s="69"/>
      <c r="K60" s="69"/>
      <c r="L60" s="90"/>
      <c r="M60" s="16"/>
      <c r="N60" s="16"/>
      <c r="O60" s="108"/>
    </row>
    <row r="61" spans="2:15" s="82" customFormat="1" ht="21" customHeight="1">
      <c r="B61" s="68"/>
      <c r="C61" s="69"/>
      <c r="D61" s="69"/>
      <c r="E61" s="6" t="s">
        <v>41</v>
      </c>
      <c r="F61" s="69"/>
      <c r="G61" s="69"/>
      <c r="H61" s="69"/>
      <c r="I61" s="69"/>
      <c r="J61" s="69"/>
      <c r="K61" s="69"/>
      <c r="L61" s="90"/>
      <c r="M61" s="16">
        <v>0</v>
      </c>
      <c r="N61" s="16">
        <v>0</v>
      </c>
      <c r="O61" s="108">
        <v>0</v>
      </c>
    </row>
    <row r="62" spans="2:15" s="82" customFormat="1" ht="21" customHeight="1" thickBot="1">
      <c r="B62" s="68"/>
      <c r="C62" s="69"/>
      <c r="D62" s="69"/>
      <c r="E62" s="69" t="s">
        <v>15</v>
      </c>
      <c r="F62" s="69"/>
      <c r="G62" s="69"/>
      <c r="H62" s="69"/>
      <c r="I62" s="69"/>
      <c r="J62" s="69"/>
      <c r="K62" s="69"/>
      <c r="L62" s="90"/>
      <c r="M62" s="109">
        <v>0</v>
      </c>
      <c r="N62" s="109">
        <v>0</v>
      </c>
      <c r="O62" s="116">
        <f>N62-M62</f>
        <v>0</v>
      </c>
    </row>
    <row r="63" spans="2:15" s="82" customFormat="1" ht="21" customHeight="1" thickBot="1">
      <c r="B63" s="87"/>
      <c r="C63" s="88"/>
      <c r="D63" s="88"/>
      <c r="E63" s="88"/>
      <c r="F63" s="88"/>
      <c r="G63" s="88"/>
      <c r="H63" s="88" t="s">
        <v>13</v>
      </c>
      <c r="I63" s="88"/>
      <c r="J63" s="88"/>
      <c r="K63" s="88"/>
      <c r="L63" s="91"/>
      <c r="M63" s="111">
        <f>SUM(M61:M62)</f>
        <v>0</v>
      </c>
      <c r="N63" s="111">
        <f>SUM(N61:N62)</f>
        <v>0</v>
      </c>
      <c r="O63" s="112">
        <f>N63-M63</f>
        <v>0</v>
      </c>
    </row>
    <row r="64" spans="2:15" s="82" customFormat="1" ht="21" customHeight="1">
      <c r="B64" s="68"/>
      <c r="C64" s="69"/>
      <c r="D64" s="69" t="s">
        <v>16</v>
      </c>
      <c r="E64" s="69"/>
      <c r="F64" s="69"/>
      <c r="G64" s="69"/>
      <c r="H64" s="69"/>
      <c r="I64" s="69"/>
      <c r="J64" s="69"/>
      <c r="K64" s="69"/>
      <c r="L64" s="90"/>
      <c r="M64" s="15"/>
      <c r="N64" s="15"/>
      <c r="O64" s="107"/>
    </row>
    <row r="65" spans="2:15" s="82" customFormat="1" ht="21" customHeight="1">
      <c r="B65" s="68"/>
      <c r="C65" s="69"/>
      <c r="D65" s="69"/>
      <c r="E65" s="69" t="s">
        <v>31</v>
      </c>
      <c r="F65" s="69"/>
      <c r="G65" s="69"/>
      <c r="H65" s="69"/>
      <c r="I65" s="69"/>
      <c r="J65" s="69"/>
      <c r="K65" s="69"/>
      <c r="L65" s="90"/>
      <c r="M65" s="89">
        <v>0</v>
      </c>
      <c r="N65" s="89">
        <v>0</v>
      </c>
      <c r="O65" s="110">
        <v>0</v>
      </c>
    </row>
    <row r="66" spans="2:15" s="82" customFormat="1" ht="21" customHeight="1" thickBot="1">
      <c r="B66" s="92"/>
      <c r="C66" s="93"/>
      <c r="D66" s="93"/>
      <c r="E66" s="69" t="s">
        <v>32</v>
      </c>
      <c r="F66" s="93"/>
      <c r="G66" s="93"/>
      <c r="H66" s="93"/>
      <c r="I66" s="93"/>
      <c r="J66" s="93"/>
      <c r="K66" s="93"/>
      <c r="L66" s="94"/>
      <c r="M66" s="109">
        <v>0</v>
      </c>
      <c r="N66" s="109">
        <v>0</v>
      </c>
      <c r="O66" s="110">
        <v>0</v>
      </c>
    </row>
    <row r="67" spans="2:15" s="82" customFormat="1" ht="21" customHeight="1" thickBot="1">
      <c r="B67" s="87"/>
      <c r="C67" s="88"/>
      <c r="D67" s="88"/>
      <c r="E67" s="88"/>
      <c r="F67" s="88"/>
      <c r="G67" s="88"/>
      <c r="H67" s="88" t="s">
        <v>17</v>
      </c>
      <c r="I67" s="88"/>
      <c r="J67" s="88"/>
      <c r="K67" s="88"/>
      <c r="L67" s="91"/>
      <c r="M67" s="111">
        <f>SUM(M65:M66)</f>
        <v>0</v>
      </c>
      <c r="N67" s="111">
        <f>SUM(N65:N66)</f>
        <v>0</v>
      </c>
      <c r="O67" s="112">
        <f aca="true" t="shared" si="2" ref="O67:O73">N67-M67</f>
        <v>0</v>
      </c>
    </row>
    <row r="68" spans="2:15" s="82" customFormat="1" ht="21" customHeight="1">
      <c r="B68" s="68"/>
      <c r="C68" s="69"/>
      <c r="D68" s="69"/>
      <c r="E68" s="69"/>
      <c r="F68" s="69"/>
      <c r="G68" s="80"/>
      <c r="H68" s="69" t="s">
        <v>19</v>
      </c>
      <c r="I68" s="69"/>
      <c r="J68" s="69"/>
      <c r="K68" s="69"/>
      <c r="L68" s="90"/>
      <c r="M68" s="15">
        <f>M63-M67</f>
        <v>0</v>
      </c>
      <c r="N68" s="15">
        <f>N63-N67</f>
        <v>0</v>
      </c>
      <c r="O68" s="107">
        <f t="shared" si="2"/>
        <v>0</v>
      </c>
    </row>
    <row r="69" spans="2:15" s="82" customFormat="1" ht="21" customHeight="1">
      <c r="B69" s="68"/>
      <c r="C69" s="69"/>
      <c r="D69" s="69"/>
      <c r="E69" s="69"/>
      <c r="F69" s="69"/>
      <c r="G69" s="80"/>
      <c r="H69" s="69" t="s">
        <v>36</v>
      </c>
      <c r="I69" s="69"/>
      <c r="J69" s="69"/>
      <c r="K69" s="69"/>
      <c r="L69" s="90"/>
      <c r="M69" s="15">
        <v>62255</v>
      </c>
      <c r="N69" s="15">
        <v>303824</v>
      </c>
      <c r="O69" s="107">
        <f>N69-M69</f>
        <v>241569</v>
      </c>
    </row>
    <row r="70" spans="2:15" s="82" customFormat="1" ht="21" customHeight="1">
      <c r="B70" s="68"/>
      <c r="C70" s="69"/>
      <c r="D70" s="69"/>
      <c r="E70" s="69"/>
      <c r="F70" s="69"/>
      <c r="G70" s="80"/>
      <c r="H70" s="6" t="s">
        <v>77</v>
      </c>
      <c r="I70" s="69"/>
      <c r="J70" s="69"/>
      <c r="K70" s="69"/>
      <c r="L70" s="90"/>
      <c r="M70" s="16">
        <f>M58+M68+M69</f>
        <v>1241925</v>
      </c>
      <c r="N70" s="16">
        <f>N58+N68+N69</f>
        <v>2784284</v>
      </c>
      <c r="O70" s="107">
        <f>N70-M70</f>
        <v>1542359</v>
      </c>
    </row>
    <row r="71" spans="2:15" s="82" customFormat="1" ht="21" customHeight="1">
      <c r="B71" s="68"/>
      <c r="C71" s="69"/>
      <c r="D71" s="69"/>
      <c r="E71" s="69"/>
      <c r="F71" s="69"/>
      <c r="G71" s="80"/>
      <c r="H71" s="6" t="s">
        <v>78</v>
      </c>
      <c r="I71" s="69"/>
      <c r="J71" s="69"/>
      <c r="K71" s="69"/>
      <c r="L71" s="90"/>
      <c r="M71" s="16">
        <v>94423096</v>
      </c>
      <c r="N71" s="16">
        <f>M73</f>
        <v>95665021</v>
      </c>
      <c r="O71" s="107">
        <f t="shared" si="2"/>
        <v>1241925</v>
      </c>
    </row>
    <row r="72" spans="2:15" s="82" customFormat="1" ht="21" customHeight="1" thickBot="1">
      <c r="B72" s="68"/>
      <c r="C72" s="69"/>
      <c r="D72" s="69"/>
      <c r="E72" s="69"/>
      <c r="F72" s="69"/>
      <c r="G72" s="80"/>
      <c r="H72" s="6" t="s">
        <v>79</v>
      </c>
      <c r="I72" s="69"/>
      <c r="J72" s="69"/>
      <c r="K72" s="69"/>
      <c r="L72" s="90"/>
      <c r="M72" s="117">
        <f>M70+M71</f>
        <v>95665021</v>
      </c>
      <c r="N72" s="117">
        <f>N70+N71</f>
        <v>98449305</v>
      </c>
      <c r="O72" s="118">
        <f t="shared" si="2"/>
        <v>2784284</v>
      </c>
    </row>
    <row r="73" spans="2:15" s="82" customFormat="1" ht="21" customHeight="1" thickBot="1">
      <c r="B73" s="87" t="s">
        <v>26</v>
      </c>
      <c r="C73" s="88"/>
      <c r="D73" s="88"/>
      <c r="E73" s="88"/>
      <c r="F73" s="88"/>
      <c r="G73" s="88"/>
      <c r="H73" s="88"/>
      <c r="I73" s="88"/>
      <c r="J73" s="88"/>
      <c r="K73" s="88"/>
      <c r="L73" s="91"/>
      <c r="M73" s="117">
        <f>M72</f>
        <v>95665021</v>
      </c>
      <c r="N73" s="117">
        <f>N72</f>
        <v>98449305</v>
      </c>
      <c r="O73" s="112">
        <f t="shared" si="2"/>
        <v>2784284</v>
      </c>
    </row>
    <row r="74" s="82" customFormat="1" ht="17.25" customHeight="1"/>
    <row r="75" s="82" customFormat="1" ht="17.25" customHeight="1"/>
    <row r="76" s="82" customFormat="1" ht="17.25" customHeight="1"/>
    <row r="77" s="82" customFormat="1" ht="17.25" customHeight="1"/>
    <row r="78" s="82" customFormat="1" ht="17.25" customHeight="1"/>
    <row r="79" s="82" customFormat="1" ht="17.25" customHeight="1"/>
    <row r="80" s="82" customFormat="1" ht="17.25" customHeight="1"/>
    <row r="81" s="82" customFormat="1" ht="17.25" customHeight="1"/>
    <row r="82" s="82" customFormat="1" ht="17.25" customHeight="1"/>
    <row r="83" s="82" customFormat="1" ht="17.25" customHeight="1"/>
    <row r="84" s="82" customFormat="1" ht="17.25" customHeight="1"/>
    <row r="85" s="82" customFormat="1" ht="17.25" customHeight="1"/>
    <row r="86" s="82" customFormat="1" ht="17.25" customHeight="1"/>
    <row r="87" s="82" customFormat="1" ht="17.25" customHeight="1"/>
    <row r="88" s="82" customFormat="1" ht="17.25" customHeight="1"/>
    <row r="89" s="82" customFormat="1" ht="17.25" customHeight="1"/>
    <row r="90" s="82" customFormat="1" ht="17.25" customHeight="1"/>
    <row r="91" s="82" customFormat="1" ht="17.25" customHeight="1"/>
    <row r="92" s="82" customFormat="1" ht="17.25" customHeight="1"/>
    <row r="93" s="82" customFormat="1" ht="17.25" customHeight="1"/>
    <row r="94" s="82" customFormat="1" ht="17.25" customHeight="1"/>
    <row r="95" s="82" customFormat="1" ht="17.25" customHeight="1"/>
    <row r="96" s="82" customFormat="1" ht="17.25" customHeight="1"/>
    <row r="97" s="82" customFormat="1" ht="17.25" customHeight="1"/>
    <row r="98" s="82" customFormat="1" ht="17.25" customHeight="1"/>
    <row r="99" s="82" customFormat="1" ht="17.25" customHeight="1"/>
    <row r="100" s="82" customFormat="1" ht="17.25" customHeight="1"/>
    <row r="101" s="82" customFormat="1" ht="17.25" customHeight="1"/>
    <row r="102" s="82" customFormat="1" ht="17.25" customHeight="1"/>
    <row r="103" s="82" customFormat="1" ht="17.25" customHeight="1"/>
    <row r="104" s="82" customFormat="1" ht="17.25" customHeight="1"/>
    <row r="105" s="82" customFormat="1" ht="17.25" customHeight="1"/>
    <row r="106" s="82" customFormat="1" ht="17.25" customHeight="1"/>
    <row r="107" s="82" customFormat="1" ht="17.25" customHeight="1"/>
    <row r="108" s="82" customFormat="1" ht="17.25" customHeight="1"/>
    <row r="109" s="82" customFormat="1" ht="17.25" customHeight="1"/>
    <row r="110" s="82" customFormat="1" ht="17.25" customHeight="1"/>
    <row r="111" s="82" customFormat="1" ht="17.25" customHeight="1"/>
    <row r="112" s="82" customFormat="1" ht="17.25" customHeight="1"/>
    <row r="113" s="82" customFormat="1" ht="17.25" customHeight="1"/>
    <row r="114" s="82" customFormat="1" ht="17.25" customHeight="1"/>
    <row r="115" s="82" customFormat="1" ht="17.25" customHeight="1"/>
    <row r="116" s="82" customFormat="1" ht="17.25" customHeight="1"/>
    <row r="117" s="82" customFormat="1" ht="17.25" customHeight="1"/>
    <row r="118" s="82" customFormat="1" ht="17.25" customHeight="1"/>
    <row r="119" s="82" customFormat="1" ht="17.25" customHeight="1"/>
    <row r="120" s="82" customFormat="1" ht="17.25" customHeight="1"/>
    <row r="121" s="82" customFormat="1" ht="17.25" customHeight="1"/>
    <row r="122" s="82" customFormat="1" ht="17.25" customHeight="1"/>
    <row r="123" s="82" customFormat="1" ht="17.25" customHeight="1"/>
    <row r="124" s="82" customFormat="1" ht="17.25" customHeight="1"/>
    <row r="125" s="82" customFormat="1" ht="17.25" customHeight="1"/>
    <row r="126" s="82" customFormat="1" ht="17.25" customHeight="1"/>
    <row r="127" s="82" customFormat="1" ht="17.25" customHeight="1"/>
    <row r="128" s="82" customFormat="1" ht="17.25" customHeight="1"/>
    <row r="129" s="82" customFormat="1" ht="17.25" customHeight="1"/>
    <row r="130" s="82" customFormat="1" ht="17.25" customHeight="1"/>
    <row r="131" s="82" customFormat="1" ht="17.25" customHeight="1"/>
    <row r="132" s="82" customFormat="1" ht="17.25" customHeight="1"/>
    <row r="133" s="82" customFormat="1" ht="17.25" customHeight="1"/>
    <row r="134" s="82" customFormat="1" ht="17.25" customHeight="1"/>
    <row r="135" s="82" customFormat="1" ht="17.25" customHeight="1"/>
    <row r="136" s="82" customFormat="1" ht="17.25" customHeight="1"/>
    <row r="137" s="82" customFormat="1" ht="17.25" customHeight="1"/>
    <row r="138" s="82" customFormat="1" ht="17.25" customHeight="1"/>
    <row r="139" s="82" customFormat="1" ht="17.25" customHeight="1"/>
    <row r="140" s="82" customFormat="1" ht="17.25" customHeight="1"/>
    <row r="141" s="82" customFormat="1" ht="17.25" customHeight="1"/>
    <row r="142" s="82" customFormat="1" ht="17.25" customHeight="1"/>
    <row r="143" s="82" customFormat="1" ht="17.25" customHeight="1"/>
    <row r="144" s="82" customFormat="1" ht="17.25" customHeight="1"/>
    <row r="145" s="82" customFormat="1" ht="17.25" customHeight="1"/>
    <row r="146" s="82" customFormat="1" ht="17.25" customHeight="1"/>
    <row r="147" s="82" customFormat="1" ht="17.25" customHeight="1"/>
    <row r="148" s="82" customFormat="1" ht="17.25" customHeight="1"/>
    <row r="149" s="82" customFormat="1" ht="17.25" customHeight="1"/>
    <row r="150" s="82" customFormat="1" ht="17.25" customHeight="1"/>
    <row r="151" s="82" customFormat="1" ht="17.25" customHeight="1"/>
    <row r="152" s="82" customFormat="1" ht="17.25" customHeight="1"/>
    <row r="153" s="82" customFormat="1" ht="17.25" customHeight="1"/>
    <row r="154" s="82" customFormat="1" ht="17.25" customHeight="1"/>
    <row r="155" s="82" customFormat="1" ht="17.25" customHeight="1"/>
    <row r="156" s="82" customFormat="1" ht="17.25" customHeight="1"/>
    <row r="157" s="82" customFormat="1" ht="17.25" customHeight="1"/>
    <row r="158" s="82" customFormat="1" ht="17.25" customHeight="1"/>
    <row r="159" s="82" customFormat="1" ht="17.25" customHeight="1"/>
    <row r="160" s="82" customFormat="1" ht="17.25" customHeight="1"/>
    <row r="161" s="82" customFormat="1" ht="17.25" customHeight="1"/>
    <row r="162" s="82" customFormat="1" ht="17.25" customHeight="1"/>
    <row r="163" s="82" customFormat="1" ht="17.25" customHeight="1"/>
    <row r="164" s="82" customFormat="1" ht="17.25" customHeight="1"/>
    <row r="165" s="82" customFormat="1" ht="17.25" customHeight="1"/>
    <row r="166" s="82" customFormat="1" ht="17.25" customHeight="1"/>
    <row r="167" s="82" customFormat="1" ht="17.25" customHeight="1"/>
    <row r="168" s="82" customFormat="1" ht="17.25" customHeight="1"/>
    <row r="169" s="82" customFormat="1" ht="17.25" customHeight="1"/>
    <row r="170" s="82" customFormat="1" ht="17.25" customHeight="1"/>
    <row r="171" s="82" customFormat="1" ht="17.25" customHeight="1"/>
    <row r="172" s="82" customFormat="1" ht="17.25" customHeight="1"/>
    <row r="173" s="82" customFormat="1" ht="17.25" customHeight="1"/>
    <row r="174" s="82" customFormat="1" ht="17.25" customHeight="1"/>
    <row r="175" s="82" customFormat="1" ht="17.25" customHeight="1"/>
    <row r="176" s="82" customFormat="1" ht="17.25" customHeight="1"/>
    <row r="177" s="82" customFormat="1" ht="17.25" customHeight="1"/>
    <row r="178" s="82" customFormat="1" ht="17.25" customHeight="1"/>
    <row r="179" s="82" customFormat="1" ht="17.25" customHeight="1"/>
    <row r="180" s="82" customFormat="1" ht="17.25" customHeight="1"/>
    <row r="181" s="82" customFormat="1" ht="17.25" customHeight="1"/>
    <row r="182" s="82" customFormat="1" ht="17.25" customHeight="1"/>
    <row r="183" s="82" customFormat="1" ht="17.25" customHeight="1"/>
    <row r="184" s="82" customFormat="1" ht="17.25" customHeight="1"/>
    <row r="185" s="82" customFormat="1" ht="17.25" customHeight="1"/>
    <row r="186" s="82" customFormat="1" ht="17.25" customHeight="1"/>
    <row r="187" s="82" customFormat="1" ht="17.25" customHeight="1"/>
    <row r="188" s="82" customFormat="1" ht="17.25" customHeight="1"/>
    <row r="189" s="82" customFormat="1" ht="17.25" customHeight="1"/>
    <row r="190" s="82" customFormat="1" ht="17.25" customHeight="1"/>
    <row r="191" s="82" customFormat="1" ht="17.25" customHeight="1"/>
    <row r="192" s="82" customFormat="1" ht="17.25" customHeight="1"/>
    <row r="193" s="82" customFormat="1" ht="17.25" customHeight="1"/>
    <row r="194" s="82" customFormat="1" ht="17.25" customHeight="1"/>
    <row r="195" s="82" customFormat="1" ht="17.25" customHeight="1"/>
    <row r="196" s="82" customFormat="1" ht="17.25" customHeight="1"/>
    <row r="197" s="82" customFormat="1" ht="17.25" customHeight="1"/>
    <row r="198" s="82" customFormat="1" ht="17.25" customHeight="1"/>
    <row r="199" s="82" customFormat="1" ht="17.25" customHeight="1"/>
    <row r="200" s="82" customFormat="1" ht="17.25" customHeight="1"/>
    <row r="201" s="82" customFormat="1" ht="17.25" customHeight="1"/>
    <row r="202" s="82" customFormat="1" ht="17.25" customHeight="1"/>
    <row r="203" s="82" customFormat="1" ht="17.25" customHeight="1"/>
    <row r="204" s="82" customFormat="1" ht="17.25" customHeight="1"/>
    <row r="205" s="82" customFormat="1" ht="17.25" customHeight="1"/>
    <row r="206" s="82" customFormat="1" ht="17.25" customHeight="1"/>
    <row r="207" s="82" customFormat="1" ht="17.25" customHeight="1"/>
    <row r="208" s="82" customFormat="1" ht="17.25" customHeight="1"/>
    <row r="209" s="82" customFormat="1" ht="17.25" customHeight="1"/>
    <row r="210" s="82" customFormat="1" ht="17.25" customHeight="1"/>
    <row r="211" s="82" customFormat="1" ht="17.25" customHeight="1"/>
    <row r="212" s="82" customFormat="1" ht="17.25" customHeight="1"/>
    <row r="213" s="82" customFormat="1" ht="17.25" customHeight="1"/>
    <row r="214" s="82" customFormat="1" ht="17.25" customHeight="1"/>
    <row r="215" s="82" customFormat="1" ht="17.25" customHeight="1"/>
    <row r="216" s="82" customFormat="1" ht="17.25" customHeight="1"/>
    <row r="217" s="82" customFormat="1" ht="17.25" customHeight="1"/>
    <row r="218" s="82" customFormat="1" ht="17.25" customHeight="1"/>
    <row r="219" s="82" customFormat="1" ht="17.25" customHeight="1"/>
    <row r="220" s="82" customFormat="1" ht="17.25" customHeight="1"/>
    <row r="221" s="82" customFormat="1" ht="17.25" customHeight="1"/>
    <row r="222" s="82" customFormat="1" ht="17.25" customHeight="1"/>
    <row r="223" s="82" customFormat="1" ht="17.25" customHeight="1"/>
    <row r="224" s="82" customFormat="1" ht="17.25" customHeight="1"/>
    <row r="225" s="82" customFormat="1" ht="17.25" customHeight="1"/>
    <row r="226" s="82" customFormat="1" ht="17.25" customHeight="1"/>
    <row r="227" s="82" customFormat="1" ht="17.25" customHeight="1"/>
    <row r="228" s="82" customFormat="1" ht="17.25" customHeight="1"/>
    <row r="229" s="82" customFormat="1" ht="17.25" customHeight="1"/>
    <row r="230" s="82" customFormat="1" ht="17.25" customHeight="1"/>
    <row r="231" s="82" customFormat="1" ht="17.25" customHeight="1"/>
    <row r="232" s="82" customFormat="1" ht="17.25" customHeight="1"/>
    <row r="233" s="82" customFormat="1" ht="17.25" customHeight="1"/>
    <row r="234" s="82" customFormat="1" ht="17.25" customHeight="1"/>
    <row r="235" s="82" customFormat="1" ht="17.25" customHeight="1"/>
    <row r="236" s="82" customFormat="1" ht="17.25" customHeight="1"/>
    <row r="237" s="82" customFormat="1" ht="17.25" customHeight="1"/>
    <row r="238" s="82" customFormat="1" ht="17.25" customHeight="1"/>
    <row r="239" s="82" customFormat="1" ht="17.25" customHeight="1"/>
    <row r="240" s="82" customFormat="1" ht="17.25" customHeight="1"/>
    <row r="241" s="82" customFormat="1" ht="17.25" customHeight="1"/>
    <row r="242" s="82" customFormat="1" ht="17.25" customHeight="1"/>
    <row r="243" s="82" customFormat="1" ht="17.25" customHeight="1"/>
    <row r="244" s="82" customFormat="1" ht="17.25" customHeight="1"/>
    <row r="245" s="82" customFormat="1" ht="17.25" customHeight="1"/>
    <row r="246" s="82" customFormat="1" ht="17.25" customHeight="1"/>
  </sheetData>
  <sheetProtection sheet="1"/>
  <mergeCells count="1">
    <mergeCell ref="B11:L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tomimura2</dc:creator>
  <cp:keywords/>
  <dc:description/>
  <cp:lastModifiedBy>京都府視覚障害者協会</cp:lastModifiedBy>
  <cp:lastPrinted>2021-06-30T07:59:13Z</cp:lastPrinted>
  <dcterms:created xsi:type="dcterms:W3CDTF">2008-04-17T00:06:56Z</dcterms:created>
  <dcterms:modified xsi:type="dcterms:W3CDTF">2021-06-30T08:10:37Z</dcterms:modified>
  <cp:category/>
  <cp:version/>
  <cp:contentType/>
  <cp:contentStatus/>
</cp:coreProperties>
</file>