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50" yWindow="200" windowWidth="14000" windowHeight="9570" activeTab="0"/>
  </bookViews>
  <sheets>
    <sheet name="公①" sheetId="1" r:id="rId1"/>
    <sheet name="公②" sheetId="2" r:id="rId2"/>
    <sheet name="収①" sheetId="3" r:id="rId3"/>
    <sheet name="収②" sheetId="4" r:id="rId4"/>
    <sheet name="厚生" sheetId="5" r:id="rId5"/>
    <sheet name="法人会計" sheetId="6" r:id="rId6"/>
  </sheets>
  <definedNames>
    <definedName name="_xlnm.Print_Area" localSheetId="0">'公①'!$B$2:$O$79</definedName>
    <definedName name="_xlnm.Print_Area" localSheetId="1">'公②'!$B$3:$O$76</definedName>
    <definedName name="_xlnm.Print_Area" localSheetId="4">'厚生'!$B$1:$O$99</definedName>
    <definedName name="_xlnm.Print_Area" localSheetId="2">'収①'!$B$3:$O$67</definedName>
    <definedName name="_xlnm.Print_Area" localSheetId="3">'収②'!$B$3:$O$69</definedName>
    <definedName name="_xlnm.Print_Area" localSheetId="5">'法人会計'!$B$2:$O$71</definedName>
  </definedNames>
  <calcPr fullCalcOnLoad="1"/>
</workbook>
</file>

<file path=xl/sharedStrings.xml><?xml version="1.0" encoding="utf-8"?>
<sst xmlns="http://schemas.openxmlformats.org/spreadsheetml/2006/main" count="514" uniqueCount="145">
  <si>
    <t>科目</t>
  </si>
  <si>
    <t>　1　経常増減の部</t>
  </si>
  <si>
    <t>　①　基本財産運用益</t>
  </si>
  <si>
    <t>　(1)　経常収益</t>
  </si>
  <si>
    <t>　(2)　経常費用</t>
  </si>
  <si>
    <t>　①　事業費</t>
  </si>
  <si>
    <t>　②　管理費</t>
  </si>
  <si>
    <t>経常収益計</t>
  </si>
  <si>
    <t>　(a)　人件費計</t>
  </si>
  <si>
    <t>　(b)　その他事業費計</t>
  </si>
  <si>
    <t>事業費計</t>
  </si>
  <si>
    <t>　(b)　その他管理費計</t>
  </si>
  <si>
    <t>経常費用合計</t>
  </si>
  <si>
    <t>当期経常増減額</t>
  </si>
  <si>
    <t>　Ⅰ　　正味財産増減の部</t>
  </si>
  <si>
    <t>　2　経常外増減の部</t>
  </si>
  <si>
    <t>　(1)　経常外収益</t>
  </si>
  <si>
    <t>経常外収益計</t>
  </si>
  <si>
    <t>　当期経常外増減額</t>
  </si>
  <si>
    <t>　当期経常増減額</t>
  </si>
  <si>
    <t>　①　事業収益</t>
  </si>
  <si>
    <t>経常収益合計</t>
  </si>
  <si>
    <t>　当期経常増減額</t>
  </si>
  <si>
    <t>　その他経常外収益</t>
  </si>
  <si>
    <t>　(2)　経常外費用</t>
  </si>
  <si>
    <t>経常外費用計</t>
  </si>
  <si>
    <t>管理費計</t>
  </si>
  <si>
    <t>　他会計への繰出額</t>
  </si>
  <si>
    <t>当期経常外増減額</t>
  </si>
  <si>
    <t>　②　受取寄付金</t>
  </si>
  <si>
    <t>経常費用計</t>
  </si>
  <si>
    <t>　①　基本財産運用益</t>
  </si>
  <si>
    <t>当期収益合計</t>
  </si>
  <si>
    <t>当期費用合計</t>
  </si>
  <si>
    <t>正味財産期首残高</t>
  </si>
  <si>
    <t>正味財産期末残高</t>
  </si>
  <si>
    <t>当期正味財産増減額</t>
  </si>
  <si>
    <t>当期正味財産増減額</t>
  </si>
  <si>
    <t>　Ⅱ　正味財産期末残高</t>
  </si>
  <si>
    <t>　当期正味財産増減額</t>
  </si>
  <si>
    <t>　正味財産期首残高</t>
  </si>
  <si>
    <t>　正味財産期末残高</t>
  </si>
  <si>
    <t>円</t>
  </si>
  <si>
    <t>　　当年度（円）　</t>
  </si>
  <si>
    <t xml:space="preserve">  前年度（円）</t>
  </si>
  <si>
    <t xml:space="preserve">  増減（円）</t>
  </si>
  <si>
    <t>　②　雑収益</t>
  </si>
  <si>
    <t xml:space="preserve"> 増減（円）</t>
  </si>
  <si>
    <t>①　管理費合計</t>
  </si>
  <si>
    <t>　②　受取寄付金</t>
  </si>
  <si>
    <t>②　事業費合計</t>
  </si>
  <si>
    <t>　固定資産除売却損</t>
  </si>
  <si>
    <t>　その他経常外費用</t>
  </si>
  <si>
    <t>　③　受取会費</t>
  </si>
  <si>
    <t>　④　事業収益</t>
  </si>
  <si>
    <t>　⑤　受取補助金等</t>
  </si>
  <si>
    <t>　</t>
  </si>
  <si>
    <t>他会計振替額</t>
  </si>
  <si>
    <t>法人税、住民税及び事業税</t>
  </si>
  <si>
    <t>他会計振替額</t>
  </si>
  <si>
    <t>法人税、住民税及び事業税</t>
  </si>
  <si>
    <t>　②　特定資産運用益</t>
  </si>
  <si>
    <t>　　</t>
  </si>
  <si>
    <t>(１) 記念事業等準備資金会計</t>
  </si>
  <si>
    <t>(２) 互助基金会計</t>
  </si>
  <si>
    <t>　③　他会計へ繰出額計</t>
  </si>
  <si>
    <t>(３) 弓削基金会計</t>
  </si>
  <si>
    <t>2. 公②（ガイドヘルパー派遣調整事業）会計</t>
  </si>
  <si>
    <t>3. 収①（三療の健康保険請求代行事業）会計</t>
  </si>
  <si>
    <t>4. 収②（行政発行物の点字・音声版作成発送事業）会計</t>
  </si>
  <si>
    <t>1．公①（自主事業・受託事業）会計</t>
  </si>
  <si>
    <t>　②　雑収益</t>
  </si>
  <si>
    <t>　⑥　受取負担金</t>
  </si>
  <si>
    <t>　⑦　受取寄付金　</t>
  </si>
  <si>
    <t>　⑧　雑収益</t>
  </si>
  <si>
    <t>　①　特定資産運用益</t>
  </si>
  <si>
    <t>　②　事業収益</t>
  </si>
  <si>
    <t>　③　受取補助金等</t>
  </si>
  <si>
    <t>　④　受取寄付金</t>
  </si>
  <si>
    <t>　⑤　雑収益</t>
  </si>
  <si>
    <t>　　①　受取補助金等</t>
  </si>
  <si>
    <t>　　②　受取寄付金</t>
  </si>
  <si>
    <t>　　③　雑収益</t>
  </si>
  <si>
    <t>公①他会計振替</t>
  </si>
  <si>
    <t>公②他会計振替</t>
  </si>
  <si>
    <t>収①他会計振替</t>
  </si>
  <si>
    <t>収②他会計振替</t>
  </si>
  <si>
    <t>合計</t>
  </si>
  <si>
    <t>　退職給付引当金取崩額</t>
  </si>
  <si>
    <t>　(a)　人件費</t>
  </si>
  <si>
    <t xml:space="preserve">            給料手当</t>
  </si>
  <si>
    <t xml:space="preserve">            臨時雇賃金</t>
  </si>
  <si>
    <t xml:space="preserve">            賞与</t>
  </si>
  <si>
    <t xml:space="preserve">            退職給付費用</t>
  </si>
  <si>
    <t xml:space="preserve">            退職金</t>
  </si>
  <si>
    <t xml:space="preserve">            賞与引当金繰入</t>
  </si>
  <si>
    <t xml:space="preserve">            福利厚生費</t>
  </si>
  <si>
    <t>　(b)　その他事業費</t>
  </si>
  <si>
    <t xml:space="preserve">            旅費交通費</t>
  </si>
  <si>
    <t xml:space="preserve">            通信運搬費</t>
  </si>
  <si>
    <t xml:space="preserve">            減価償却費</t>
  </si>
  <si>
    <t xml:space="preserve">            消耗什器備品費</t>
  </si>
  <si>
    <t xml:space="preserve">            修繕費</t>
  </si>
  <si>
    <t xml:space="preserve">            印刷製本費</t>
  </si>
  <si>
    <t xml:space="preserve">            燃料費</t>
  </si>
  <si>
    <t xml:space="preserve">            光熱水料費</t>
  </si>
  <si>
    <t xml:space="preserve">            賃借料</t>
  </si>
  <si>
    <t xml:space="preserve">            保険料</t>
  </si>
  <si>
    <t xml:space="preserve">            諸謝金</t>
  </si>
  <si>
    <t xml:space="preserve">            租税公課</t>
  </si>
  <si>
    <t xml:space="preserve">            支払負担金</t>
  </si>
  <si>
    <t xml:space="preserve">            委託費</t>
  </si>
  <si>
    <t xml:space="preserve">            会報発行費</t>
  </si>
  <si>
    <t xml:space="preserve">            福祉活動費</t>
  </si>
  <si>
    <t xml:space="preserve">            会議費</t>
  </si>
  <si>
    <t xml:space="preserve">            研修費</t>
  </si>
  <si>
    <t xml:space="preserve">            啓発費</t>
  </si>
  <si>
    <t xml:space="preserve">            支払手数料</t>
  </si>
  <si>
    <t xml:space="preserve">            雑費</t>
  </si>
  <si>
    <t xml:space="preserve">            他会計振替支出</t>
  </si>
  <si>
    <t>　③　受取会費</t>
  </si>
  <si>
    <t>　⑥　受取寄付金</t>
  </si>
  <si>
    <t>　⑦　雑収益</t>
  </si>
  <si>
    <t>　(b)　その他管理費</t>
  </si>
  <si>
    <t xml:space="preserve">            渉外費</t>
  </si>
  <si>
    <t>②　事業費</t>
  </si>
  <si>
    <t>　　　通信運搬費</t>
  </si>
  <si>
    <t>　　　雑費</t>
  </si>
  <si>
    <t>　　　　自主事業</t>
  </si>
  <si>
    <t>　　　　受託事業</t>
  </si>
  <si>
    <t>　　　　同行援護・移動支援収益</t>
  </si>
  <si>
    <t>ガイドヘルパー研修事業</t>
  </si>
  <si>
    <t>　　　　意思疎通支援事業</t>
  </si>
  <si>
    <t>　固定資産売却益</t>
  </si>
  <si>
    <t>　　　　　　情報誌発行費</t>
  </si>
  <si>
    <t xml:space="preserve">            会議費</t>
  </si>
  <si>
    <t>　　　　　　渉外費</t>
  </si>
  <si>
    <t>　③　雑収益</t>
  </si>
  <si>
    <t>　③　雑収益</t>
  </si>
  <si>
    <t>　　　福利厚生費</t>
  </si>
  <si>
    <t xml:space="preserve">            消耗什器備品費</t>
  </si>
  <si>
    <t>　　　消耗什器備品費</t>
  </si>
  <si>
    <t>5．他①（互助等厚生事業）</t>
  </si>
  <si>
    <t>6．法人会計（法人全体管理）</t>
  </si>
  <si>
    <t>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</si>
</sst>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;&quot;△ &quot;#,##0"/>
    <numFmt numFmtId="179" formatCode="#,##0;\△\ #,##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3"/>
      <color indexed="8"/>
      <name val="ＭＳ ゴシック"/>
      <family val="3"/>
    </font>
    <font>
      <sz val="13"/>
      <name val="ＭＳ 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2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sz val="12"/>
      <color theme="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177" fontId="3" fillId="0" borderId="0" xfId="49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right" vertical="center"/>
    </xf>
    <xf numFmtId="177" fontId="4" fillId="0" borderId="0" xfId="49" applyNumberFormat="1" applyFont="1" applyAlignment="1">
      <alignment vertical="center"/>
    </xf>
    <xf numFmtId="177" fontId="5" fillId="0" borderId="0" xfId="49" applyNumberFormat="1" applyFont="1" applyAlignment="1">
      <alignment vertical="center"/>
    </xf>
    <xf numFmtId="177" fontId="6" fillId="0" borderId="0" xfId="49" applyNumberFormat="1" applyFont="1" applyAlignment="1">
      <alignment vertical="center"/>
    </xf>
    <xf numFmtId="177" fontId="7" fillId="0" borderId="0" xfId="49" applyNumberFormat="1" applyFont="1" applyAlignment="1">
      <alignment horizontal="center" vertical="center"/>
    </xf>
    <xf numFmtId="177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7" fontId="7" fillId="0" borderId="0" xfId="49" applyNumberFormat="1" applyFont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177" fontId="5" fillId="0" borderId="0" xfId="49" applyNumberFormat="1" applyFont="1" applyFill="1" applyBorder="1" applyAlignment="1">
      <alignment vertical="center"/>
    </xf>
    <xf numFmtId="177" fontId="7" fillId="0" borderId="0" xfId="49" applyNumberFormat="1" applyFont="1" applyFill="1" applyAlignment="1">
      <alignment horizontal="left" vertical="center"/>
    </xf>
    <xf numFmtId="177" fontId="7" fillId="0" borderId="10" xfId="49" applyNumberFormat="1" applyFont="1" applyBorder="1" applyAlignment="1">
      <alignment horizontal="center" vertical="center"/>
    </xf>
    <xf numFmtId="177" fontId="7" fillId="0" borderId="11" xfId="49" applyNumberFormat="1" applyFont="1" applyBorder="1" applyAlignment="1">
      <alignment horizontal="center" vertical="center"/>
    </xf>
    <xf numFmtId="177" fontId="7" fillId="0" borderId="12" xfId="49" applyNumberFormat="1" applyFont="1" applyBorder="1" applyAlignment="1">
      <alignment horizontal="center" vertical="center"/>
    </xf>
    <xf numFmtId="177" fontId="7" fillId="0" borderId="13" xfId="49" applyNumberFormat="1" applyFont="1" applyBorder="1" applyAlignment="1">
      <alignment vertical="center"/>
    </xf>
    <xf numFmtId="177" fontId="7" fillId="0" borderId="0" xfId="49" applyNumberFormat="1" applyFont="1" applyBorder="1" applyAlignment="1">
      <alignment vertical="center"/>
    </xf>
    <xf numFmtId="177" fontId="7" fillId="0" borderId="14" xfId="49" applyNumberFormat="1" applyFont="1" applyBorder="1" applyAlignment="1">
      <alignment vertical="center"/>
    </xf>
    <xf numFmtId="177" fontId="7" fillId="0" borderId="15" xfId="49" applyNumberFormat="1" applyFont="1" applyBorder="1" applyAlignment="1">
      <alignment vertical="center"/>
    </xf>
    <xf numFmtId="177" fontId="7" fillId="0" borderId="16" xfId="49" applyNumberFormat="1" applyFont="1" applyBorder="1" applyAlignment="1">
      <alignment vertical="center"/>
    </xf>
    <xf numFmtId="177" fontId="7" fillId="0" borderId="17" xfId="49" applyNumberFormat="1" applyFont="1" applyBorder="1" applyAlignment="1">
      <alignment vertical="center"/>
    </xf>
    <xf numFmtId="177" fontId="7" fillId="0" borderId="18" xfId="49" applyNumberFormat="1" applyFont="1" applyBorder="1" applyAlignment="1">
      <alignment vertical="center"/>
    </xf>
    <xf numFmtId="177" fontId="7" fillId="0" borderId="11" xfId="49" applyNumberFormat="1" applyFont="1" applyBorder="1" applyAlignment="1">
      <alignment vertical="center"/>
    </xf>
    <xf numFmtId="177" fontId="7" fillId="0" borderId="0" xfId="49" applyNumberFormat="1" applyFont="1" applyAlignment="1">
      <alignment vertical="center"/>
    </xf>
    <xf numFmtId="177" fontId="7" fillId="0" borderId="19" xfId="49" applyNumberFormat="1" applyFont="1" applyBorder="1" applyAlignment="1">
      <alignment vertical="center"/>
    </xf>
    <xf numFmtId="177" fontId="7" fillId="0" borderId="20" xfId="49" applyNumberFormat="1" applyFont="1" applyBorder="1" applyAlignment="1">
      <alignment vertical="center"/>
    </xf>
    <xf numFmtId="177" fontId="7" fillId="0" borderId="21" xfId="49" applyNumberFormat="1" applyFont="1" applyBorder="1" applyAlignment="1">
      <alignment vertical="center"/>
    </xf>
    <xf numFmtId="177" fontId="7" fillId="0" borderId="0" xfId="49" applyNumberFormat="1" applyFont="1" applyAlignment="1">
      <alignment horizontal="left" vertical="center"/>
    </xf>
    <xf numFmtId="177" fontId="7" fillId="0" borderId="0" xfId="49" applyNumberFormat="1" applyFont="1" applyAlignment="1">
      <alignment horizontal="right" vertical="center"/>
    </xf>
    <xf numFmtId="177" fontId="7" fillId="0" borderId="0" xfId="49" applyNumberFormat="1" applyFont="1" applyBorder="1" applyAlignment="1">
      <alignment horizontal="right" vertical="center"/>
    </xf>
    <xf numFmtId="177" fontId="7" fillId="0" borderId="0" xfId="49" applyNumberFormat="1" applyFont="1" applyBorder="1" applyAlignment="1">
      <alignment horizontal="left" vertical="center"/>
    </xf>
    <xf numFmtId="177" fontId="51" fillId="0" borderId="0" xfId="0" applyNumberFormat="1" applyFont="1" applyFill="1" applyAlignment="1">
      <alignment vertical="center"/>
    </xf>
    <xf numFmtId="177" fontId="7" fillId="0" borderId="0" xfId="49" applyNumberFormat="1" applyFont="1" applyBorder="1" applyAlignment="1">
      <alignment horizontal="center" vertical="center"/>
    </xf>
    <xf numFmtId="177" fontId="4" fillId="0" borderId="0" xfId="49" applyNumberFormat="1" applyFont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177" fontId="52" fillId="0" borderId="0" xfId="0" applyNumberFormat="1" applyFont="1" applyFill="1" applyAlignment="1">
      <alignment vertical="center"/>
    </xf>
    <xf numFmtId="177" fontId="7" fillId="0" borderId="0" xfId="49" applyNumberFormat="1" applyFont="1" applyFill="1" applyBorder="1" applyAlignment="1">
      <alignment horizontal="right" vertical="center"/>
    </xf>
    <xf numFmtId="177" fontId="7" fillId="0" borderId="0" xfId="49" applyNumberFormat="1" applyFont="1" applyFill="1" applyBorder="1" applyAlignment="1">
      <alignment horizontal="left" vertical="center"/>
    </xf>
    <xf numFmtId="177" fontId="7" fillId="0" borderId="0" xfId="0" applyNumberFormat="1" applyFont="1" applyFill="1" applyBorder="1" applyAlignment="1">
      <alignment vertical="center"/>
    </xf>
    <xf numFmtId="177" fontId="52" fillId="0" borderId="0" xfId="0" applyNumberFormat="1" applyFont="1" applyFill="1" applyBorder="1" applyAlignment="1">
      <alignment vertical="center"/>
    </xf>
    <xf numFmtId="177" fontId="7" fillId="0" borderId="10" xfId="49" applyNumberFormat="1" applyFont="1" applyFill="1" applyBorder="1" applyAlignment="1">
      <alignment horizontal="center" vertical="center"/>
    </xf>
    <xf numFmtId="177" fontId="7" fillId="0" borderId="22" xfId="49" applyNumberFormat="1" applyFont="1" applyFill="1" applyBorder="1" applyAlignment="1">
      <alignment horizontal="center" vertical="center"/>
    </xf>
    <xf numFmtId="177" fontId="52" fillId="0" borderId="0" xfId="0" applyNumberFormat="1" applyFont="1" applyFill="1" applyBorder="1" applyAlignment="1">
      <alignment vertical="center"/>
    </xf>
    <xf numFmtId="177" fontId="7" fillId="0" borderId="15" xfId="49" applyNumberFormat="1" applyFont="1" applyFill="1" applyBorder="1" applyAlignment="1">
      <alignment vertical="center"/>
    </xf>
    <xf numFmtId="177" fontId="7" fillId="0" borderId="0" xfId="49" applyNumberFormat="1" applyFont="1" applyFill="1" applyBorder="1" applyAlignment="1">
      <alignment vertical="center"/>
    </xf>
    <xf numFmtId="177" fontId="7" fillId="0" borderId="14" xfId="49" applyNumberFormat="1" applyFont="1" applyFill="1" applyBorder="1" applyAlignment="1">
      <alignment vertical="center"/>
    </xf>
    <xf numFmtId="177" fontId="7" fillId="0" borderId="17" xfId="49" applyNumberFormat="1" applyFont="1" applyFill="1" applyBorder="1" applyAlignment="1">
      <alignment vertical="center"/>
    </xf>
    <xf numFmtId="177" fontId="7" fillId="0" borderId="18" xfId="49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9" fillId="0" borderId="0" xfId="49" applyNumberFormat="1" applyFont="1" applyFill="1" applyBorder="1" applyAlignment="1">
      <alignment vertical="center"/>
    </xf>
    <xf numFmtId="177" fontId="7" fillId="0" borderId="0" xfId="49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vertical="center"/>
    </xf>
    <xf numFmtId="177" fontId="7" fillId="0" borderId="0" xfId="49" applyNumberFormat="1" applyFont="1" applyFill="1" applyAlignment="1">
      <alignment vertical="center"/>
    </xf>
    <xf numFmtId="177" fontId="7" fillId="0" borderId="12" xfId="49" applyNumberFormat="1" applyFont="1" applyFill="1" applyBorder="1" applyAlignment="1">
      <alignment horizontal="center" vertical="center"/>
    </xf>
    <xf numFmtId="177" fontId="7" fillId="0" borderId="13" xfId="49" applyNumberFormat="1" applyFont="1" applyFill="1" applyBorder="1" applyAlignment="1">
      <alignment vertical="center"/>
    </xf>
    <xf numFmtId="177" fontId="7" fillId="0" borderId="23" xfId="49" applyNumberFormat="1" applyFont="1" applyFill="1" applyBorder="1" applyAlignment="1">
      <alignment vertical="center"/>
    </xf>
    <xf numFmtId="177" fontId="7" fillId="0" borderId="19" xfId="49" applyNumberFormat="1" applyFont="1" applyFill="1" applyBorder="1" applyAlignment="1">
      <alignment vertical="center"/>
    </xf>
    <xf numFmtId="177" fontId="7" fillId="0" borderId="20" xfId="49" applyNumberFormat="1" applyFont="1" applyFill="1" applyBorder="1" applyAlignment="1">
      <alignment vertical="center"/>
    </xf>
    <xf numFmtId="177" fontId="9" fillId="0" borderId="0" xfId="49" applyNumberFormat="1" applyFont="1" applyAlignment="1">
      <alignment vertical="center"/>
    </xf>
    <xf numFmtId="177" fontId="52" fillId="0" borderId="0" xfId="0" applyNumberFormat="1" applyFont="1" applyAlignment="1">
      <alignment vertical="center"/>
    </xf>
    <xf numFmtId="177" fontId="52" fillId="0" borderId="15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10" fillId="0" borderId="24" xfId="49" applyNumberFormat="1" applyFont="1" applyBorder="1" applyAlignment="1">
      <alignment horizontal="right" vertical="center"/>
    </xf>
    <xf numFmtId="177" fontId="10" fillId="0" borderId="25" xfId="49" applyNumberFormat="1" applyFont="1" applyBorder="1" applyAlignment="1">
      <alignment horizontal="right" vertical="center"/>
    </xf>
    <xf numFmtId="177" fontId="10" fillId="0" borderId="26" xfId="49" applyNumberFormat="1" applyFont="1" applyBorder="1" applyAlignment="1">
      <alignment horizontal="right" vertical="center"/>
    </xf>
    <xf numFmtId="177" fontId="10" fillId="0" borderId="27" xfId="49" applyNumberFormat="1" applyFont="1" applyBorder="1" applyAlignment="1">
      <alignment horizontal="right" vertical="center"/>
    </xf>
    <xf numFmtId="177" fontId="10" fillId="0" borderId="12" xfId="49" applyNumberFormat="1" applyFont="1" applyBorder="1" applyAlignment="1">
      <alignment horizontal="right" vertical="center"/>
    </xf>
    <xf numFmtId="177" fontId="10" fillId="0" borderId="28" xfId="49" applyNumberFormat="1" applyFont="1" applyBorder="1" applyAlignment="1">
      <alignment horizontal="right" vertical="center"/>
    </xf>
    <xf numFmtId="177" fontId="10" fillId="0" borderId="29" xfId="49" applyNumberFormat="1" applyFont="1" applyBorder="1" applyAlignment="1">
      <alignment horizontal="right" vertical="center"/>
    </xf>
    <xf numFmtId="177" fontId="10" fillId="0" borderId="30" xfId="49" applyNumberFormat="1" applyFont="1" applyFill="1" applyBorder="1" applyAlignment="1">
      <alignment horizontal="right" vertical="center"/>
    </xf>
    <xf numFmtId="177" fontId="10" fillId="0" borderId="31" xfId="49" applyNumberFormat="1" applyFont="1" applyFill="1" applyBorder="1" applyAlignment="1">
      <alignment horizontal="right" vertical="center"/>
    </xf>
    <xf numFmtId="177" fontId="10" fillId="0" borderId="0" xfId="49" applyNumberFormat="1" applyFont="1" applyAlignment="1">
      <alignment horizontal="right" vertical="center"/>
    </xf>
    <xf numFmtId="177" fontId="10" fillId="0" borderId="0" xfId="49" applyNumberFormat="1" applyFont="1" applyBorder="1" applyAlignment="1">
      <alignment horizontal="right" vertical="center"/>
    </xf>
    <xf numFmtId="177" fontId="10" fillId="0" borderId="30" xfId="49" applyNumberFormat="1" applyFont="1" applyBorder="1" applyAlignment="1">
      <alignment vertical="center"/>
    </xf>
    <xf numFmtId="177" fontId="10" fillId="0" borderId="24" xfId="0" applyNumberFormat="1" applyFont="1" applyBorder="1" applyAlignment="1">
      <alignment vertical="center"/>
    </xf>
    <xf numFmtId="177" fontId="10" fillId="0" borderId="31" xfId="49" applyNumberFormat="1" applyFont="1" applyBorder="1" applyAlignment="1">
      <alignment vertical="center"/>
    </xf>
    <xf numFmtId="177" fontId="10" fillId="0" borderId="25" xfId="0" applyNumberFormat="1" applyFont="1" applyBorder="1" applyAlignment="1">
      <alignment vertical="center"/>
    </xf>
    <xf numFmtId="177" fontId="10" fillId="0" borderId="10" xfId="49" applyNumberFormat="1" applyFont="1" applyBorder="1" applyAlignment="1">
      <alignment vertical="center"/>
    </xf>
    <xf numFmtId="177" fontId="10" fillId="0" borderId="12" xfId="0" applyNumberFormat="1" applyFont="1" applyBorder="1" applyAlignment="1">
      <alignment vertical="center"/>
    </xf>
    <xf numFmtId="177" fontId="10" fillId="0" borderId="27" xfId="0" applyNumberFormat="1" applyFont="1" applyBorder="1" applyAlignment="1">
      <alignment vertical="center"/>
    </xf>
    <xf numFmtId="177" fontId="10" fillId="0" borderId="30" xfId="49" applyNumberFormat="1" applyFont="1" applyFill="1" applyBorder="1" applyAlignment="1">
      <alignment vertical="center"/>
    </xf>
    <xf numFmtId="177" fontId="10" fillId="0" borderId="32" xfId="49" applyNumberFormat="1" applyFont="1" applyBorder="1" applyAlignment="1">
      <alignment horizontal="center" vertical="center"/>
    </xf>
    <xf numFmtId="177" fontId="10" fillId="0" borderId="29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vertical="center"/>
    </xf>
    <xf numFmtId="177" fontId="10" fillId="0" borderId="34" xfId="49" applyNumberFormat="1" applyFont="1" applyBorder="1" applyAlignment="1">
      <alignment horizontal="right" vertical="center"/>
    </xf>
    <xf numFmtId="177" fontId="10" fillId="0" borderId="33" xfId="49" applyNumberFormat="1" applyFont="1" applyBorder="1" applyAlignment="1">
      <alignment horizontal="right" vertical="center"/>
    </xf>
    <xf numFmtId="177" fontId="10" fillId="0" borderId="0" xfId="49" applyNumberFormat="1" applyFont="1" applyFill="1" applyAlignment="1">
      <alignment horizontal="right" vertical="center"/>
    </xf>
    <xf numFmtId="177" fontId="10" fillId="0" borderId="0" xfId="49" applyNumberFormat="1" applyFont="1" applyFill="1" applyBorder="1" applyAlignment="1">
      <alignment horizontal="right" vertical="center"/>
    </xf>
    <xf numFmtId="177" fontId="10" fillId="0" borderId="35" xfId="0" applyNumberFormat="1" applyFont="1" applyFill="1" applyBorder="1" applyAlignment="1">
      <alignment vertical="center"/>
    </xf>
    <xf numFmtId="177" fontId="10" fillId="0" borderId="31" xfId="49" applyNumberFormat="1" applyFont="1" applyFill="1" applyBorder="1" applyAlignment="1">
      <alignment vertical="center"/>
    </xf>
    <xf numFmtId="177" fontId="10" fillId="0" borderId="25" xfId="0" applyNumberFormat="1" applyFont="1" applyFill="1" applyBorder="1" applyAlignment="1">
      <alignment vertical="center"/>
    </xf>
    <xf numFmtId="177" fontId="10" fillId="0" borderId="36" xfId="49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>
      <alignment vertical="center"/>
    </xf>
    <xf numFmtId="177" fontId="10" fillId="0" borderId="10" xfId="49" applyNumberFormat="1" applyFont="1" applyFill="1" applyBorder="1" applyAlignment="1">
      <alignment vertical="center"/>
    </xf>
    <xf numFmtId="177" fontId="10" fillId="0" borderId="12" xfId="0" applyNumberFormat="1" applyFont="1" applyFill="1" applyBorder="1" applyAlignment="1">
      <alignment vertical="center"/>
    </xf>
    <xf numFmtId="177" fontId="10" fillId="0" borderId="24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>
      <alignment vertical="center"/>
    </xf>
    <xf numFmtId="177" fontId="10" fillId="0" borderId="37" xfId="49" applyNumberFormat="1" applyFont="1" applyFill="1" applyBorder="1" applyAlignment="1">
      <alignment vertical="center"/>
    </xf>
    <xf numFmtId="177" fontId="10" fillId="0" borderId="38" xfId="49" applyNumberFormat="1" applyFont="1" applyFill="1" applyBorder="1" applyAlignment="1">
      <alignment vertical="center"/>
    </xf>
    <xf numFmtId="177" fontId="7" fillId="0" borderId="11" xfId="49" applyNumberFormat="1" applyFont="1" applyFill="1" applyBorder="1" applyAlignment="1">
      <alignment horizontal="center" vertical="center"/>
    </xf>
    <xf numFmtId="177" fontId="3" fillId="0" borderId="0" xfId="49" applyNumberFormat="1" applyFont="1" applyFill="1" applyAlignment="1">
      <alignment vertical="center"/>
    </xf>
    <xf numFmtId="177" fontId="5" fillId="0" borderId="0" xfId="49" applyNumberFormat="1" applyFont="1" applyFill="1" applyAlignment="1">
      <alignment vertical="center"/>
    </xf>
    <xf numFmtId="177" fontId="6" fillId="0" borderId="0" xfId="49" applyNumberFormat="1" applyFont="1" applyFill="1" applyAlignment="1">
      <alignment vertical="center"/>
    </xf>
    <xf numFmtId="177" fontId="7" fillId="0" borderId="0" xfId="49" applyNumberFormat="1" applyFont="1" applyFill="1" applyAlignment="1">
      <alignment horizontal="center" vertical="center"/>
    </xf>
    <xf numFmtId="177" fontId="4" fillId="0" borderId="0" xfId="49" applyNumberFormat="1" applyFont="1" applyFill="1" applyAlignment="1">
      <alignment vertical="center"/>
    </xf>
    <xf numFmtId="177" fontId="7" fillId="0" borderId="0" xfId="49" applyNumberFormat="1" applyFont="1" applyFill="1" applyBorder="1" applyAlignment="1">
      <alignment horizontal="center" vertical="center"/>
    </xf>
    <xf numFmtId="177" fontId="10" fillId="0" borderId="24" xfId="49" applyNumberFormat="1" applyFont="1" applyFill="1" applyBorder="1" applyAlignment="1">
      <alignment horizontal="right" vertical="center"/>
    </xf>
    <xf numFmtId="177" fontId="7" fillId="0" borderId="16" xfId="49" applyNumberFormat="1" applyFont="1" applyFill="1" applyBorder="1" applyAlignment="1">
      <alignment vertical="center"/>
    </xf>
    <xf numFmtId="177" fontId="10" fillId="0" borderId="25" xfId="49" applyNumberFormat="1" applyFont="1" applyFill="1" applyBorder="1" applyAlignment="1">
      <alignment horizontal="right" vertical="center"/>
    </xf>
    <xf numFmtId="177" fontId="4" fillId="0" borderId="0" xfId="49" applyNumberFormat="1" applyFont="1" applyFill="1" applyBorder="1" applyAlignment="1">
      <alignment vertical="center"/>
    </xf>
    <xf numFmtId="177" fontId="10" fillId="0" borderId="26" xfId="49" applyNumberFormat="1" applyFont="1" applyFill="1" applyBorder="1" applyAlignment="1">
      <alignment horizontal="right" vertical="center"/>
    </xf>
    <xf numFmtId="177" fontId="10" fillId="0" borderId="27" xfId="49" applyNumberFormat="1" applyFont="1" applyFill="1" applyBorder="1" applyAlignment="1">
      <alignment horizontal="right" vertical="center"/>
    </xf>
    <xf numFmtId="177" fontId="7" fillId="0" borderId="11" xfId="49" applyNumberFormat="1" applyFont="1" applyFill="1" applyBorder="1" applyAlignment="1">
      <alignment vertical="center"/>
    </xf>
    <xf numFmtId="177" fontId="10" fillId="0" borderId="10" xfId="49" applyNumberFormat="1" applyFont="1" applyFill="1" applyBorder="1" applyAlignment="1">
      <alignment horizontal="right" vertical="center"/>
    </xf>
    <xf numFmtId="177" fontId="10" fillId="0" borderId="12" xfId="49" applyNumberFormat="1" applyFont="1" applyFill="1" applyBorder="1" applyAlignment="1">
      <alignment horizontal="right" vertical="center"/>
    </xf>
    <xf numFmtId="177" fontId="10" fillId="0" borderId="36" xfId="49" applyNumberFormat="1" applyFont="1" applyFill="1" applyBorder="1" applyAlignment="1">
      <alignment horizontal="right" vertical="center"/>
    </xf>
    <xf numFmtId="177" fontId="10" fillId="0" borderId="39" xfId="49" applyNumberFormat="1" applyFont="1" applyFill="1" applyBorder="1" applyAlignment="1">
      <alignment horizontal="right" vertical="center"/>
    </xf>
    <xf numFmtId="177" fontId="10" fillId="0" borderId="28" xfId="49" applyNumberFormat="1" applyFont="1" applyFill="1" applyBorder="1" applyAlignment="1">
      <alignment horizontal="right" vertical="center"/>
    </xf>
    <xf numFmtId="177" fontId="7" fillId="0" borderId="21" xfId="49" applyNumberFormat="1" applyFont="1" applyFill="1" applyBorder="1" applyAlignment="1">
      <alignment vertical="center"/>
    </xf>
    <xf numFmtId="177" fontId="10" fillId="0" borderId="29" xfId="49" applyNumberFormat="1" applyFont="1" applyFill="1" applyBorder="1" applyAlignment="1">
      <alignment horizontal="right" vertical="center"/>
    </xf>
    <xf numFmtId="177" fontId="4" fillId="0" borderId="31" xfId="49" applyNumberFormat="1" applyFont="1" applyBorder="1" applyAlignment="1">
      <alignment vertical="center"/>
    </xf>
    <xf numFmtId="177" fontId="4" fillId="0" borderId="31" xfId="49" applyNumberFormat="1" applyFont="1" applyBorder="1" applyAlignment="1">
      <alignment horizontal="center" vertical="center"/>
    </xf>
    <xf numFmtId="177" fontId="4" fillId="0" borderId="0" xfId="49" applyNumberFormat="1" applyFont="1" applyFill="1" applyAlignment="1">
      <alignment horizontal="center" vertical="center"/>
    </xf>
    <xf numFmtId="177" fontId="11" fillId="0" borderId="31" xfId="49" applyNumberFormat="1" applyFont="1" applyFill="1" applyBorder="1" applyAlignment="1">
      <alignment horizontal="right" vertical="center"/>
    </xf>
    <xf numFmtId="177" fontId="11" fillId="0" borderId="10" xfId="49" applyNumberFormat="1" applyFont="1" applyFill="1" applyBorder="1" applyAlignment="1">
      <alignment horizontal="right" vertical="center"/>
    </xf>
    <xf numFmtId="177" fontId="11" fillId="0" borderId="30" xfId="49" applyNumberFormat="1" applyFont="1" applyFill="1" applyBorder="1" applyAlignment="1">
      <alignment horizontal="right" vertical="center"/>
    </xf>
    <xf numFmtId="177" fontId="11" fillId="0" borderId="36" xfId="49" applyNumberFormat="1" applyFont="1" applyFill="1" applyBorder="1" applyAlignment="1">
      <alignment horizontal="right" vertical="center"/>
    </xf>
    <xf numFmtId="177" fontId="11" fillId="0" borderId="26" xfId="49" applyNumberFormat="1" applyFont="1" applyFill="1" applyBorder="1" applyAlignment="1">
      <alignment horizontal="right" vertical="center"/>
    </xf>
    <xf numFmtId="177" fontId="12" fillId="0" borderId="0" xfId="49" applyNumberFormat="1" applyFont="1" applyFill="1" applyAlignment="1">
      <alignment vertical="center"/>
    </xf>
    <xf numFmtId="177" fontId="10" fillId="0" borderId="38" xfId="49" applyNumberFormat="1" applyFont="1" applyFill="1" applyBorder="1" applyAlignment="1">
      <alignment horizontal="right" vertical="center"/>
    </xf>
    <xf numFmtId="177" fontId="10" fillId="0" borderId="26" xfId="49" applyNumberFormat="1" applyFont="1" applyFill="1" applyBorder="1" applyAlignment="1">
      <alignment vertical="center"/>
    </xf>
    <xf numFmtId="177" fontId="7" fillId="0" borderId="40" xfId="49" applyNumberFormat="1" applyFont="1" applyFill="1" applyBorder="1" applyAlignment="1">
      <alignment horizontal="center" vertical="center"/>
    </xf>
    <xf numFmtId="177" fontId="7" fillId="0" borderId="10" xfId="49" applyNumberFormat="1" applyFont="1" applyFill="1" applyBorder="1" applyAlignment="1">
      <alignment horizontal="center" vertical="center"/>
    </xf>
    <xf numFmtId="177" fontId="7" fillId="0" borderId="40" xfId="49" applyNumberFormat="1" applyFont="1" applyBorder="1" applyAlignment="1">
      <alignment horizontal="center" vertical="center"/>
    </xf>
    <xf numFmtId="177" fontId="7" fillId="0" borderId="10" xfId="49" applyNumberFormat="1" applyFont="1" applyBorder="1" applyAlignment="1">
      <alignment horizontal="center" vertical="center"/>
    </xf>
    <xf numFmtId="177" fontId="7" fillId="0" borderId="41" xfId="49" applyNumberFormat="1" applyFont="1" applyBorder="1" applyAlignment="1">
      <alignment horizontal="center" vertical="center"/>
    </xf>
    <xf numFmtId="177" fontId="7" fillId="0" borderId="17" xfId="49" applyNumberFormat="1" applyFont="1" applyFill="1" applyBorder="1" applyAlignment="1">
      <alignment horizontal="center" vertical="center"/>
    </xf>
    <xf numFmtId="177" fontId="7" fillId="0" borderId="18" xfId="49" applyNumberFormat="1" applyFont="1" applyFill="1" applyBorder="1" applyAlignment="1">
      <alignment horizontal="center" vertical="center"/>
    </xf>
    <xf numFmtId="177" fontId="7" fillId="0" borderId="11" xfId="49" applyNumberFormat="1" applyFont="1" applyFill="1" applyBorder="1" applyAlignment="1">
      <alignment horizontal="center" vertical="center"/>
    </xf>
    <xf numFmtId="177" fontId="7" fillId="0" borderId="41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6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1" width="8.421875" style="110" customWidth="1"/>
    <col min="2" max="11" width="2.00390625" style="110" customWidth="1"/>
    <col min="12" max="12" width="21.00390625" style="110" customWidth="1"/>
    <col min="13" max="15" width="16.8515625" style="110" customWidth="1"/>
    <col min="16" max="16384" width="9.00390625" style="110" customWidth="1"/>
  </cols>
  <sheetData>
    <row r="1" ht="17.25" customHeight="1"/>
    <row r="2" spans="2:15" ht="18" customHeight="1">
      <c r="B2" s="111" t="s">
        <v>70</v>
      </c>
      <c r="C2" s="112"/>
      <c r="D2" s="112"/>
      <c r="E2" s="112"/>
      <c r="F2" s="112"/>
      <c r="G2" s="112"/>
      <c r="H2" s="112"/>
      <c r="I2" s="112"/>
      <c r="J2" s="113"/>
      <c r="K2" s="113"/>
      <c r="L2" s="113"/>
      <c r="M2" s="113"/>
      <c r="N2" s="113"/>
      <c r="O2" s="113"/>
    </row>
    <row r="3" spans="2:15" ht="10.5" customHeight="1">
      <c r="B3" s="111"/>
      <c r="C3" s="112"/>
      <c r="D3" s="112"/>
      <c r="E3" s="112"/>
      <c r="F3" s="112"/>
      <c r="G3" s="112"/>
      <c r="H3" s="112"/>
      <c r="I3" s="112"/>
      <c r="J3" s="113"/>
      <c r="K3" s="113"/>
      <c r="L3" s="113"/>
      <c r="M3" s="113"/>
      <c r="N3" s="113"/>
      <c r="O3" s="113"/>
    </row>
    <row r="4" spans="2:15" s="114" customFormat="1" ht="18" customHeight="1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7" t="s">
        <v>32</v>
      </c>
      <c r="M4" s="96">
        <f>N25+N69</f>
        <v>61605163</v>
      </c>
      <c r="N4" s="17" t="s">
        <v>42</v>
      </c>
      <c r="O4" s="113"/>
    </row>
    <row r="5" spans="2:15" s="114" customFormat="1" ht="18" customHeight="1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7" t="s">
        <v>33</v>
      </c>
      <c r="M5" s="96">
        <f>N63+N73</f>
        <v>60517539</v>
      </c>
      <c r="N5" s="17" t="s">
        <v>42</v>
      </c>
      <c r="O5" s="113"/>
    </row>
    <row r="6" spans="2:15" s="114" customFormat="1" ht="18" customHeight="1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7" t="s">
        <v>57</v>
      </c>
      <c r="M6" s="96">
        <f>N75</f>
        <v>30000000</v>
      </c>
      <c r="N6" s="17" t="s">
        <v>42</v>
      </c>
      <c r="O6" s="113"/>
    </row>
    <row r="7" spans="2:15" s="114" customFormat="1" ht="18" customHeight="1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7" t="s">
        <v>37</v>
      </c>
      <c r="M7" s="97">
        <f>+M4-M5+M6</f>
        <v>31087624</v>
      </c>
      <c r="N7" s="17" t="s">
        <v>42</v>
      </c>
      <c r="O7" s="113"/>
    </row>
    <row r="8" spans="2:15" s="114" customFormat="1" ht="18" customHeight="1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46" t="s">
        <v>34</v>
      </c>
      <c r="M8" s="97">
        <f>N77</f>
        <v>35526881</v>
      </c>
      <c r="N8" s="17" t="s">
        <v>42</v>
      </c>
      <c r="O8" s="113"/>
    </row>
    <row r="9" spans="2:15" s="114" customFormat="1" ht="18" customHeight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46" t="s">
        <v>35</v>
      </c>
      <c r="M9" s="97">
        <f>M7+M8</f>
        <v>66614505</v>
      </c>
      <c r="N9" s="17" t="s">
        <v>42</v>
      </c>
      <c r="O9" s="113"/>
    </row>
    <row r="10" spans="2:15" s="114" customFormat="1" ht="12.75" customHeight="1" thickBot="1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5"/>
      <c r="M10" s="45"/>
      <c r="N10" s="113"/>
      <c r="O10" s="113"/>
    </row>
    <row r="11" spans="2:15" s="114" customFormat="1" ht="19.5" customHeight="1" thickBot="1">
      <c r="B11" s="141" t="s">
        <v>0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09" t="s">
        <v>44</v>
      </c>
      <c r="N11" s="49" t="s">
        <v>43</v>
      </c>
      <c r="O11" s="62" t="s">
        <v>45</v>
      </c>
    </row>
    <row r="12" spans="2:15" s="114" customFormat="1" ht="19.5" customHeight="1">
      <c r="B12" s="63" t="s">
        <v>14</v>
      </c>
      <c r="C12" s="53"/>
      <c r="D12" s="53"/>
      <c r="E12" s="53"/>
      <c r="F12" s="53"/>
      <c r="G12" s="53"/>
      <c r="H12" s="53"/>
      <c r="I12" s="53"/>
      <c r="J12" s="53"/>
      <c r="K12" s="53"/>
      <c r="L12" s="54"/>
      <c r="M12" s="79"/>
      <c r="N12" s="79"/>
      <c r="O12" s="116"/>
    </row>
    <row r="13" spans="2:15" s="114" customFormat="1" ht="19.5" customHeight="1">
      <c r="B13" s="52"/>
      <c r="C13" s="53" t="s">
        <v>1</v>
      </c>
      <c r="D13" s="53"/>
      <c r="E13" s="53"/>
      <c r="F13" s="53"/>
      <c r="G13" s="53"/>
      <c r="H13" s="53"/>
      <c r="I13" s="53"/>
      <c r="J13" s="53"/>
      <c r="K13" s="53"/>
      <c r="L13" s="117"/>
      <c r="M13" s="80"/>
      <c r="N13" s="80"/>
      <c r="O13" s="118"/>
    </row>
    <row r="14" spans="2:15" s="114" customFormat="1" ht="19.5" customHeight="1">
      <c r="B14" s="52"/>
      <c r="C14" s="53"/>
      <c r="D14" s="53" t="s">
        <v>3</v>
      </c>
      <c r="E14" s="53"/>
      <c r="F14" s="53"/>
      <c r="G14" s="53"/>
      <c r="H14" s="53"/>
      <c r="I14" s="53"/>
      <c r="J14" s="53"/>
      <c r="K14" s="53"/>
      <c r="L14" s="117"/>
      <c r="M14" s="80"/>
      <c r="N14" s="80"/>
      <c r="O14" s="118"/>
    </row>
    <row r="15" spans="2:15" s="114" customFormat="1" ht="19.5" customHeight="1">
      <c r="B15" s="52"/>
      <c r="C15" s="53"/>
      <c r="D15" s="53"/>
      <c r="E15" s="53" t="s">
        <v>31</v>
      </c>
      <c r="F15" s="53"/>
      <c r="G15" s="53"/>
      <c r="H15" s="53"/>
      <c r="I15" s="53"/>
      <c r="J15" s="53"/>
      <c r="K15" s="53"/>
      <c r="L15" s="117"/>
      <c r="M15" s="133">
        <v>0</v>
      </c>
      <c r="N15" s="133">
        <v>0</v>
      </c>
      <c r="O15" s="118">
        <f aca="true" t="shared" si="0" ref="O15:O24">N15-M15</f>
        <v>0</v>
      </c>
    </row>
    <row r="16" spans="2:15" s="114" customFormat="1" ht="19.5" customHeight="1">
      <c r="B16" s="52"/>
      <c r="C16" s="53"/>
      <c r="D16" s="53"/>
      <c r="E16" s="53" t="s">
        <v>61</v>
      </c>
      <c r="F16" s="53"/>
      <c r="G16" s="53"/>
      <c r="H16" s="53"/>
      <c r="I16" s="53"/>
      <c r="J16" s="53"/>
      <c r="K16" s="53"/>
      <c r="L16" s="117"/>
      <c r="M16" s="133">
        <v>0</v>
      </c>
      <c r="N16" s="133">
        <v>0</v>
      </c>
      <c r="O16" s="118">
        <f t="shared" si="0"/>
        <v>0</v>
      </c>
    </row>
    <row r="17" spans="2:15" s="114" customFormat="1" ht="19.5" customHeight="1">
      <c r="B17" s="52"/>
      <c r="C17" s="53"/>
      <c r="D17" s="53"/>
      <c r="E17" s="53" t="s">
        <v>53</v>
      </c>
      <c r="F17" s="53"/>
      <c r="G17" s="53"/>
      <c r="H17" s="53"/>
      <c r="I17" s="53"/>
      <c r="J17" s="53"/>
      <c r="K17" s="53"/>
      <c r="L17" s="117"/>
      <c r="M17" s="133">
        <f>1172000+105600</f>
        <v>1277600</v>
      </c>
      <c r="N17" s="133">
        <v>0</v>
      </c>
      <c r="O17" s="118">
        <f t="shared" si="0"/>
        <v>-1277600</v>
      </c>
    </row>
    <row r="18" spans="2:15" s="114" customFormat="1" ht="19.5" customHeight="1">
      <c r="B18" s="52"/>
      <c r="C18" s="53"/>
      <c r="D18" s="53"/>
      <c r="E18" s="53" t="s">
        <v>54</v>
      </c>
      <c r="F18" s="53"/>
      <c r="G18" s="53"/>
      <c r="H18" s="53"/>
      <c r="I18" s="53"/>
      <c r="J18" s="53"/>
      <c r="K18" s="53"/>
      <c r="L18" s="117"/>
      <c r="M18" s="133"/>
      <c r="N18" s="133"/>
      <c r="O18" s="118"/>
    </row>
    <row r="19" spans="2:15" s="114" customFormat="1" ht="19.5" customHeight="1">
      <c r="B19" s="52"/>
      <c r="C19" s="53"/>
      <c r="D19" s="53"/>
      <c r="E19" s="53" t="s">
        <v>128</v>
      </c>
      <c r="F19" s="53"/>
      <c r="G19" s="53"/>
      <c r="H19" s="53"/>
      <c r="I19" s="53"/>
      <c r="J19" s="53"/>
      <c r="K19" s="53"/>
      <c r="L19" s="117"/>
      <c r="M19" s="133">
        <f>12900+12775</f>
        <v>25675</v>
      </c>
      <c r="N19" s="133">
        <f>1264100+12185</f>
        <v>1276285</v>
      </c>
      <c r="O19" s="118">
        <f t="shared" si="0"/>
        <v>1250610</v>
      </c>
    </row>
    <row r="20" spans="2:15" s="114" customFormat="1" ht="19.5" customHeight="1">
      <c r="B20" s="52"/>
      <c r="C20" s="53"/>
      <c r="D20" s="53"/>
      <c r="E20" s="53" t="s">
        <v>129</v>
      </c>
      <c r="F20" s="53"/>
      <c r="G20" s="53"/>
      <c r="H20" s="53"/>
      <c r="I20" s="53"/>
      <c r="J20" s="53"/>
      <c r="K20" s="53"/>
      <c r="L20" s="117"/>
      <c r="M20" s="133">
        <v>57744624</v>
      </c>
      <c r="N20" s="133">
        <v>57511582</v>
      </c>
      <c r="O20" s="118">
        <f t="shared" si="0"/>
        <v>-233042</v>
      </c>
    </row>
    <row r="21" spans="2:15" s="114" customFormat="1" ht="19.5" customHeight="1">
      <c r="B21" s="52"/>
      <c r="C21" s="53"/>
      <c r="D21" s="53"/>
      <c r="E21" s="53" t="s">
        <v>55</v>
      </c>
      <c r="F21" s="53"/>
      <c r="G21" s="53"/>
      <c r="H21" s="53"/>
      <c r="I21" s="53"/>
      <c r="J21" s="53"/>
      <c r="K21" s="53"/>
      <c r="L21" s="117"/>
      <c r="M21" s="133">
        <v>2240470</v>
      </c>
      <c r="N21" s="133">
        <v>2128718</v>
      </c>
      <c r="O21" s="118">
        <f t="shared" si="0"/>
        <v>-111752</v>
      </c>
    </row>
    <row r="22" spans="2:15" s="114" customFormat="1" ht="19.5" customHeight="1">
      <c r="B22" s="52"/>
      <c r="C22" s="53"/>
      <c r="D22" s="53"/>
      <c r="E22" s="53" t="s">
        <v>72</v>
      </c>
      <c r="F22" s="53"/>
      <c r="G22" s="53"/>
      <c r="H22" s="53"/>
      <c r="I22" s="53"/>
      <c r="J22" s="53"/>
      <c r="K22" s="53"/>
      <c r="L22" s="117"/>
      <c r="M22" s="133">
        <v>60000</v>
      </c>
      <c r="N22" s="133">
        <v>60000</v>
      </c>
      <c r="O22" s="118">
        <f t="shared" si="0"/>
        <v>0</v>
      </c>
    </row>
    <row r="23" spans="2:16" s="114" customFormat="1" ht="19.5" customHeight="1">
      <c r="B23" s="52"/>
      <c r="C23" s="53"/>
      <c r="D23" s="53"/>
      <c r="E23" s="53" t="s">
        <v>73</v>
      </c>
      <c r="F23" s="53"/>
      <c r="G23" s="53"/>
      <c r="H23" s="53"/>
      <c r="I23" s="53"/>
      <c r="J23" s="53"/>
      <c r="K23" s="53"/>
      <c r="L23" s="117"/>
      <c r="M23" s="133">
        <v>35000</v>
      </c>
      <c r="N23" s="133">
        <v>11300</v>
      </c>
      <c r="O23" s="118">
        <f t="shared" si="0"/>
        <v>-23700</v>
      </c>
      <c r="P23" s="119"/>
    </row>
    <row r="24" spans="2:15" s="114" customFormat="1" ht="19.5" customHeight="1" thickBot="1">
      <c r="B24" s="52"/>
      <c r="C24" s="53"/>
      <c r="D24" s="53"/>
      <c r="E24" s="53" t="s">
        <v>74</v>
      </c>
      <c r="F24" s="53"/>
      <c r="G24" s="53"/>
      <c r="H24" s="53"/>
      <c r="I24" s="53"/>
      <c r="J24" s="53"/>
      <c r="K24" s="53"/>
      <c r="L24" s="117"/>
      <c r="M24" s="137">
        <v>615236</v>
      </c>
      <c r="N24" s="137">
        <v>617278</v>
      </c>
      <c r="O24" s="121">
        <f t="shared" si="0"/>
        <v>2042</v>
      </c>
    </row>
    <row r="25" spans="2:15" s="114" customFormat="1" ht="19.5" customHeight="1" thickBot="1">
      <c r="B25" s="55"/>
      <c r="C25" s="56"/>
      <c r="D25" s="56"/>
      <c r="E25" s="56"/>
      <c r="F25" s="56"/>
      <c r="G25" s="56"/>
      <c r="H25" s="56" t="s">
        <v>21</v>
      </c>
      <c r="I25" s="56"/>
      <c r="J25" s="56"/>
      <c r="K25" s="56"/>
      <c r="L25" s="122"/>
      <c r="M25" s="134">
        <f>SUM(M15:M24)</f>
        <v>61998605</v>
      </c>
      <c r="N25" s="134">
        <f>SUM(N15:N24)</f>
        <v>61605163</v>
      </c>
      <c r="O25" s="124">
        <f>N25-M25</f>
        <v>-393442</v>
      </c>
    </row>
    <row r="26" spans="2:15" s="114" customFormat="1" ht="19.5" customHeight="1">
      <c r="B26" s="52"/>
      <c r="C26" s="53"/>
      <c r="D26" s="53" t="s">
        <v>4</v>
      </c>
      <c r="E26" s="53"/>
      <c r="F26" s="53"/>
      <c r="G26" s="53"/>
      <c r="H26" s="53"/>
      <c r="I26" s="53"/>
      <c r="J26" s="53"/>
      <c r="K26" s="53"/>
      <c r="L26" s="117"/>
      <c r="M26" s="135"/>
      <c r="N26" s="135"/>
      <c r="O26" s="116"/>
    </row>
    <row r="27" spans="2:15" s="114" customFormat="1" ht="19.5" customHeight="1">
      <c r="B27" s="52"/>
      <c r="C27" s="53"/>
      <c r="D27" s="53"/>
      <c r="E27" s="53" t="s">
        <v>5</v>
      </c>
      <c r="F27" s="53"/>
      <c r="G27" s="53"/>
      <c r="H27" s="53"/>
      <c r="I27" s="53"/>
      <c r="J27" s="53"/>
      <c r="K27" s="53"/>
      <c r="L27" s="117"/>
      <c r="M27" s="133"/>
      <c r="N27" s="133"/>
      <c r="O27" s="118"/>
    </row>
    <row r="28" spans="2:15" s="114" customFormat="1" ht="19.5" customHeight="1">
      <c r="B28" s="52"/>
      <c r="C28" s="53"/>
      <c r="D28" s="53"/>
      <c r="E28" s="53"/>
      <c r="F28" s="53" t="s">
        <v>89</v>
      </c>
      <c r="G28" s="53"/>
      <c r="H28" s="53"/>
      <c r="I28" s="53"/>
      <c r="J28" s="53"/>
      <c r="K28" s="53"/>
      <c r="L28" s="117"/>
      <c r="M28" s="133"/>
      <c r="N28" s="133"/>
      <c r="O28" s="118"/>
    </row>
    <row r="29" spans="2:15" s="114" customFormat="1" ht="19.5" customHeight="1">
      <c r="B29" s="52"/>
      <c r="C29" s="53"/>
      <c r="D29" s="53"/>
      <c r="E29" s="117" t="s">
        <v>90</v>
      </c>
      <c r="F29" s="53"/>
      <c r="G29" s="53"/>
      <c r="H29" s="53"/>
      <c r="I29" s="53"/>
      <c r="J29" s="53"/>
      <c r="K29" s="53"/>
      <c r="M29" s="136">
        <v>27576329</v>
      </c>
      <c r="N29" s="136">
        <v>20176777</v>
      </c>
      <c r="O29" s="118">
        <f aca="true" t="shared" si="1" ref="O29:O57">N29-M29</f>
        <v>-7399552</v>
      </c>
    </row>
    <row r="30" spans="2:15" s="114" customFormat="1" ht="19.5" customHeight="1">
      <c r="B30" s="52"/>
      <c r="C30" s="53"/>
      <c r="D30" s="53"/>
      <c r="E30" s="117" t="s">
        <v>91</v>
      </c>
      <c r="F30" s="53"/>
      <c r="G30" s="53"/>
      <c r="H30" s="53"/>
      <c r="I30" s="53"/>
      <c r="J30" s="53"/>
      <c r="K30" s="53"/>
      <c r="M30" s="136">
        <v>3435842</v>
      </c>
      <c r="N30" s="136">
        <v>6878046</v>
      </c>
      <c r="O30" s="118">
        <f t="shared" si="1"/>
        <v>3442204</v>
      </c>
    </row>
    <row r="31" spans="2:15" s="114" customFormat="1" ht="19.5" customHeight="1">
      <c r="B31" s="52"/>
      <c r="C31" s="53"/>
      <c r="D31" s="53"/>
      <c r="E31" s="117" t="s">
        <v>92</v>
      </c>
      <c r="F31" s="53"/>
      <c r="G31" s="53"/>
      <c r="H31" s="53"/>
      <c r="I31" s="53"/>
      <c r="J31" s="53"/>
      <c r="K31" s="53"/>
      <c r="M31" s="136">
        <v>5735521</v>
      </c>
      <c r="N31" s="136">
        <v>4299571</v>
      </c>
      <c r="O31" s="118">
        <f t="shared" si="1"/>
        <v>-1435950</v>
      </c>
    </row>
    <row r="32" spans="2:15" s="114" customFormat="1" ht="19.5" customHeight="1">
      <c r="B32" s="52"/>
      <c r="C32" s="53"/>
      <c r="D32" s="53"/>
      <c r="E32" s="117" t="s">
        <v>93</v>
      </c>
      <c r="F32" s="53"/>
      <c r="G32" s="53"/>
      <c r="H32" s="53"/>
      <c r="I32" s="53"/>
      <c r="J32" s="53"/>
      <c r="K32" s="53"/>
      <c r="M32" s="136">
        <v>61039</v>
      </c>
      <c r="N32" s="136">
        <v>357335</v>
      </c>
      <c r="O32" s="118">
        <f t="shared" si="1"/>
        <v>296296</v>
      </c>
    </row>
    <row r="33" spans="2:15" s="114" customFormat="1" ht="19.5" customHeight="1">
      <c r="B33" s="52"/>
      <c r="C33" s="53"/>
      <c r="D33" s="53"/>
      <c r="E33" s="117" t="s">
        <v>94</v>
      </c>
      <c r="F33" s="53"/>
      <c r="G33" s="53"/>
      <c r="H33" s="53"/>
      <c r="I33" s="53"/>
      <c r="J33" s="53"/>
      <c r="K33" s="53"/>
      <c r="M33" s="136">
        <v>0</v>
      </c>
      <c r="N33" s="136">
        <v>375840</v>
      </c>
      <c r="O33" s="118">
        <f t="shared" si="1"/>
        <v>375840</v>
      </c>
    </row>
    <row r="34" spans="2:15" s="114" customFormat="1" ht="19.5" customHeight="1">
      <c r="B34" s="52"/>
      <c r="C34" s="53"/>
      <c r="D34" s="53"/>
      <c r="E34" s="117" t="s">
        <v>95</v>
      </c>
      <c r="F34" s="53"/>
      <c r="G34" s="53"/>
      <c r="H34" s="53"/>
      <c r="I34" s="53"/>
      <c r="J34" s="53"/>
      <c r="K34" s="53"/>
      <c r="M34" s="136">
        <v>2004952</v>
      </c>
      <c r="N34" s="136">
        <v>2224481</v>
      </c>
      <c r="O34" s="118">
        <f t="shared" si="1"/>
        <v>219529</v>
      </c>
    </row>
    <row r="35" spans="2:15" s="114" customFormat="1" ht="19.5" customHeight="1">
      <c r="B35" s="52"/>
      <c r="C35" s="53"/>
      <c r="D35" s="53"/>
      <c r="E35" s="117" t="s">
        <v>96</v>
      </c>
      <c r="F35" s="53"/>
      <c r="G35" s="53"/>
      <c r="H35" s="53"/>
      <c r="I35" s="53"/>
      <c r="J35" s="53"/>
      <c r="K35" s="53"/>
      <c r="M35" s="136">
        <v>7215761</v>
      </c>
      <c r="N35" s="136">
        <v>6184336</v>
      </c>
      <c r="O35" s="118">
        <f t="shared" si="1"/>
        <v>-1031425</v>
      </c>
    </row>
    <row r="36" spans="2:15" s="114" customFormat="1" ht="19.5" customHeight="1">
      <c r="B36" s="52"/>
      <c r="C36" s="53"/>
      <c r="D36" s="53"/>
      <c r="E36" s="53"/>
      <c r="F36" s="53" t="s">
        <v>97</v>
      </c>
      <c r="G36" s="53"/>
      <c r="H36" s="53"/>
      <c r="I36" s="53"/>
      <c r="J36" s="53"/>
      <c r="K36" s="53"/>
      <c r="L36" s="117"/>
      <c r="M36" s="136"/>
      <c r="N36" s="136"/>
      <c r="O36" s="118"/>
    </row>
    <row r="37" spans="2:15" s="114" customFormat="1" ht="19.5" customHeight="1">
      <c r="B37" s="52"/>
      <c r="C37" s="53"/>
      <c r="D37" s="53"/>
      <c r="E37" s="117" t="s">
        <v>98</v>
      </c>
      <c r="F37" s="53"/>
      <c r="G37" s="53"/>
      <c r="H37" s="53"/>
      <c r="I37" s="53"/>
      <c r="J37" s="53"/>
      <c r="K37" s="53"/>
      <c r="M37" s="136">
        <v>2847686</v>
      </c>
      <c r="N37" s="136">
        <v>3512167</v>
      </c>
      <c r="O37" s="118">
        <f t="shared" si="1"/>
        <v>664481</v>
      </c>
    </row>
    <row r="38" spans="2:15" s="114" customFormat="1" ht="19.5" customHeight="1">
      <c r="B38" s="52"/>
      <c r="C38" s="53"/>
      <c r="D38" s="53"/>
      <c r="E38" s="117" t="s">
        <v>99</v>
      </c>
      <c r="F38" s="53"/>
      <c r="G38" s="53"/>
      <c r="H38" s="53"/>
      <c r="I38" s="53"/>
      <c r="J38" s="53"/>
      <c r="K38" s="53"/>
      <c r="M38" s="136">
        <v>905168</v>
      </c>
      <c r="N38" s="136">
        <v>1050680</v>
      </c>
      <c r="O38" s="118">
        <f t="shared" si="1"/>
        <v>145512</v>
      </c>
    </row>
    <row r="39" spans="2:15" s="114" customFormat="1" ht="19.5" customHeight="1">
      <c r="B39" s="52"/>
      <c r="C39" s="53"/>
      <c r="D39" s="53"/>
      <c r="E39" s="117" t="s">
        <v>100</v>
      </c>
      <c r="F39" s="53"/>
      <c r="G39" s="53"/>
      <c r="H39" s="53"/>
      <c r="I39" s="53"/>
      <c r="J39" s="53"/>
      <c r="K39" s="53"/>
      <c r="M39" s="136">
        <v>18334</v>
      </c>
      <c r="N39" s="136">
        <v>17469</v>
      </c>
      <c r="O39" s="118">
        <f t="shared" si="1"/>
        <v>-865</v>
      </c>
    </row>
    <row r="40" spans="2:15" s="114" customFormat="1" ht="19.5" customHeight="1">
      <c r="B40" s="52"/>
      <c r="C40" s="53"/>
      <c r="D40" s="53"/>
      <c r="E40" s="117" t="s">
        <v>101</v>
      </c>
      <c r="F40" s="53"/>
      <c r="G40" s="53"/>
      <c r="H40" s="53"/>
      <c r="I40" s="53"/>
      <c r="J40" s="53"/>
      <c r="K40" s="53"/>
      <c r="M40" s="133">
        <v>455191</v>
      </c>
      <c r="N40" s="133">
        <v>1411090</v>
      </c>
      <c r="O40" s="118">
        <f t="shared" si="1"/>
        <v>955899</v>
      </c>
    </row>
    <row r="41" spans="2:15" s="114" customFormat="1" ht="19.5" customHeight="1">
      <c r="B41" s="52"/>
      <c r="C41" s="53"/>
      <c r="D41" s="53"/>
      <c r="E41" s="117" t="s">
        <v>102</v>
      </c>
      <c r="F41" s="53"/>
      <c r="G41" s="53"/>
      <c r="H41" s="53"/>
      <c r="I41" s="53"/>
      <c r="J41" s="53"/>
      <c r="K41" s="53"/>
      <c r="M41" s="133">
        <v>106440</v>
      </c>
      <c r="N41" s="133">
        <v>104584</v>
      </c>
      <c r="O41" s="118">
        <f t="shared" si="1"/>
        <v>-1856</v>
      </c>
    </row>
    <row r="42" spans="2:15" s="114" customFormat="1" ht="19.5" customHeight="1">
      <c r="B42" s="52"/>
      <c r="C42" s="53"/>
      <c r="D42" s="53"/>
      <c r="E42" s="117" t="s">
        <v>103</v>
      </c>
      <c r="F42" s="53"/>
      <c r="G42" s="53"/>
      <c r="H42" s="53"/>
      <c r="I42" s="53"/>
      <c r="J42" s="53"/>
      <c r="K42" s="53"/>
      <c r="M42" s="133">
        <v>2016660</v>
      </c>
      <c r="N42" s="133">
        <v>1878582</v>
      </c>
      <c r="O42" s="118">
        <f t="shared" si="1"/>
        <v>-138078</v>
      </c>
    </row>
    <row r="43" spans="2:15" s="114" customFormat="1" ht="19.5" customHeight="1">
      <c r="B43" s="52"/>
      <c r="C43" s="53"/>
      <c r="D43" s="53"/>
      <c r="E43" s="117" t="s">
        <v>104</v>
      </c>
      <c r="F43" s="53"/>
      <c r="G43" s="53"/>
      <c r="H43" s="53"/>
      <c r="I43" s="53"/>
      <c r="J43" s="53"/>
      <c r="K43" s="53"/>
      <c r="M43" s="133">
        <v>112382</v>
      </c>
      <c r="N43" s="133">
        <v>135239</v>
      </c>
      <c r="O43" s="118">
        <f t="shared" si="1"/>
        <v>22857</v>
      </c>
    </row>
    <row r="44" spans="2:15" s="114" customFormat="1" ht="19.5" customHeight="1">
      <c r="B44" s="52"/>
      <c r="C44" s="53"/>
      <c r="D44" s="53"/>
      <c r="E44" s="117" t="s">
        <v>105</v>
      </c>
      <c r="F44" s="53"/>
      <c r="G44" s="53"/>
      <c r="H44" s="53"/>
      <c r="I44" s="53"/>
      <c r="J44" s="53"/>
      <c r="K44" s="53"/>
      <c r="M44" s="133">
        <v>45000</v>
      </c>
      <c r="N44" s="133">
        <v>45000</v>
      </c>
      <c r="O44" s="118">
        <f t="shared" si="1"/>
        <v>0</v>
      </c>
    </row>
    <row r="45" spans="2:15" s="114" customFormat="1" ht="19.5" customHeight="1">
      <c r="B45" s="52"/>
      <c r="C45" s="53"/>
      <c r="D45" s="53"/>
      <c r="E45" s="117" t="s">
        <v>106</v>
      </c>
      <c r="F45" s="53"/>
      <c r="G45" s="53"/>
      <c r="H45" s="53"/>
      <c r="I45" s="53"/>
      <c r="J45" s="53"/>
      <c r="K45" s="53"/>
      <c r="M45" s="133">
        <v>202646</v>
      </c>
      <c r="N45" s="133">
        <v>71314</v>
      </c>
      <c r="O45" s="118">
        <f t="shared" si="1"/>
        <v>-131332</v>
      </c>
    </row>
    <row r="46" spans="2:15" s="114" customFormat="1" ht="19.5" customHeight="1">
      <c r="B46" s="52"/>
      <c r="C46" s="53"/>
      <c r="D46" s="53"/>
      <c r="E46" s="117" t="s">
        <v>107</v>
      </c>
      <c r="F46" s="53"/>
      <c r="G46" s="53"/>
      <c r="H46" s="53"/>
      <c r="I46" s="53"/>
      <c r="J46" s="53"/>
      <c r="K46" s="53"/>
      <c r="M46" s="133">
        <v>715256</v>
      </c>
      <c r="N46" s="133">
        <v>199988</v>
      </c>
      <c r="O46" s="118">
        <f t="shared" si="1"/>
        <v>-515268</v>
      </c>
    </row>
    <row r="47" spans="2:15" s="114" customFormat="1" ht="19.5" customHeight="1">
      <c r="B47" s="52"/>
      <c r="C47" s="53"/>
      <c r="D47" s="53"/>
      <c r="E47" s="117" t="s">
        <v>108</v>
      </c>
      <c r="F47" s="53"/>
      <c r="G47" s="53"/>
      <c r="H47" s="53"/>
      <c r="I47" s="53"/>
      <c r="J47" s="53"/>
      <c r="K47" s="53"/>
      <c r="M47" s="133">
        <v>1031068</v>
      </c>
      <c r="N47" s="133">
        <v>1009659</v>
      </c>
      <c r="O47" s="118">
        <f t="shared" si="1"/>
        <v>-21409</v>
      </c>
    </row>
    <row r="48" spans="2:15" s="114" customFormat="1" ht="19.5" customHeight="1">
      <c r="B48" s="52"/>
      <c r="C48" s="53"/>
      <c r="D48" s="53"/>
      <c r="E48" s="117" t="s">
        <v>109</v>
      </c>
      <c r="F48" s="53"/>
      <c r="G48" s="53"/>
      <c r="H48" s="53"/>
      <c r="I48" s="53"/>
      <c r="J48" s="53"/>
      <c r="K48" s="53"/>
      <c r="M48" s="133">
        <v>3135808</v>
      </c>
      <c r="N48" s="133">
        <v>3126171</v>
      </c>
      <c r="O48" s="118">
        <f t="shared" si="1"/>
        <v>-9637</v>
      </c>
    </row>
    <row r="49" spans="2:15" s="114" customFormat="1" ht="19.5" customHeight="1">
      <c r="B49" s="52"/>
      <c r="C49" s="53"/>
      <c r="D49" s="53"/>
      <c r="E49" s="117" t="s">
        <v>110</v>
      </c>
      <c r="F49" s="53"/>
      <c r="G49" s="53"/>
      <c r="H49" s="53"/>
      <c r="I49" s="53"/>
      <c r="J49" s="53"/>
      <c r="K49" s="53"/>
      <c r="M49" s="133">
        <v>257200</v>
      </c>
      <c r="N49" s="133">
        <v>240200</v>
      </c>
      <c r="O49" s="118">
        <f t="shared" si="1"/>
        <v>-17000</v>
      </c>
    </row>
    <row r="50" spans="2:15" s="114" customFormat="1" ht="19.5" customHeight="1">
      <c r="B50" s="52"/>
      <c r="C50" s="53"/>
      <c r="D50" s="53"/>
      <c r="E50" s="117" t="s">
        <v>111</v>
      </c>
      <c r="F50" s="53"/>
      <c r="G50" s="53"/>
      <c r="H50" s="53"/>
      <c r="I50" s="53"/>
      <c r="J50" s="53"/>
      <c r="K50" s="53"/>
      <c r="M50" s="133">
        <v>3264013</v>
      </c>
      <c r="N50" s="133">
        <v>3065820</v>
      </c>
      <c r="O50" s="118">
        <f t="shared" si="1"/>
        <v>-198193</v>
      </c>
    </row>
    <row r="51" spans="2:15" s="114" customFormat="1" ht="19.5" customHeight="1">
      <c r="B51" s="52"/>
      <c r="C51" s="53"/>
      <c r="D51" s="53"/>
      <c r="E51" s="117" t="s">
        <v>112</v>
      </c>
      <c r="F51" s="53"/>
      <c r="G51" s="53"/>
      <c r="H51" s="53"/>
      <c r="I51" s="53"/>
      <c r="J51" s="53"/>
      <c r="K51" s="53"/>
      <c r="M51" s="133">
        <v>963942</v>
      </c>
      <c r="N51" s="133">
        <v>1393268</v>
      </c>
      <c r="O51" s="118">
        <f t="shared" si="1"/>
        <v>429326</v>
      </c>
    </row>
    <row r="52" spans="2:15" s="114" customFormat="1" ht="19.5" customHeight="1">
      <c r="B52" s="52"/>
      <c r="C52" s="53"/>
      <c r="D52" s="53"/>
      <c r="E52" s="117" t="s">
        <v>113</v>
      </c>
      <c r="F52" s="53"/>
      <c r="G52" s="53"/>
      <c r="H52" s="53"/>
      <c r="I52" s="53"/>
      <c r="J52" s="53"/>
      <c r="K52" s="53"/>
      <c r="M52" s="133">
        <v>302200</v>
      </c>
      <c r="N52" s="133">
        <v>171975</v>
      </c>
      <c r="O52" s="118">
        <f t="shared" si="1"/>
        <v>-130225</v>
      </c>
    </row>
    <row r="53" spans="2:15" s="114" customFormat="1" ht="19.5" customHeight="1">
      <c r="B53" s="52"/>
      <c r="C53" s="53"/>
      <c r="D53" s="53"/>
      <c r="E53" s="117" t="s">
        <v>114</v>
      </c>
      <c r="F53" s="53"/>
      <c r="G53" s="53"/>
      <c r="H53" s="53"/>
      <c r="I53" s="53"/>
      <c r="J53" s="53"/>
      <c r="K53" s="53"/>
      <c r="M53" s="133">
        <v>527562</v>
      </c>
      <c r="N53" s="133">
        <v>401145</v>
      </c>
      <c r="O53" s="118">
        <f t="shared" si="1"/>
        <v>-126417</v>
      </c>
    </row>
    <row r="54" spans="2:15" s="114" customFormat="1" ht="19.5" customHeight="1">
      <c r="B54" s="52"/>
      <c r="C54" s="53"/>
      <c r="D54" s="53"/>
      <c r="E54" s="117" t="s">
        <v>115</v>
      </c>
      <c r="F54" s="53"/>
      <c r="G54" s="53"/>
      <c r="H54" s="53"/>
      <c r="I54" s="53"/>
      <c r="J54" s="53"/>
      <c r="K54" s="53"/>
      <c r="M54" s="133">
        <v>286460</v>
      </c>
      <c r="N54" s="133">
        <v>209120</v>
      </c>
      <c r="O54" s="118">
        <f t="shared" si="1"/>
        <v>-77340</v>
      </c>
    </row>
    <row r="55" spans="2:15" s="114" customFormat="1" ht="19.5" customHeight="1">
      <c r="B55" s="52"/>
      <c r="C55" s="53"/>
      <c r="D55" s="53"/>
      <c r="E55" s="117" t="s">
        <v>116</v>
      </c>
      <c r="F55" s="53"/>
      <c r="G55" s="53"/>
      <c r="H55" s="53"/>
      <c r="I55" s="53"/>
      <c r="J55" s="53"/>
      <c r="K55" s="53"/>
      <c r="M55" s="136">
        <v>89652</v>
      </c>
      <c r="N55" s="136">
        <v>201081</v>
      </c>
      <c r="O55" s="118">
        <f t="shared" si="1"/>
        <v>111429</v>
      </c>
    </row>
    <row r="56" spans="2:15" s="114" customFormat="1" ht="19.5" customHeight="1">
      <c r="B56" s="52"/>
      <c r="C56" s="53"/>
      <c r="D56" s="53"/>
      <c r="E56" s="117" t="s">
        <v>117</v>
      </c>
      <c r="F56" s="53"/>
      <c r="G56" s="53"/>
      <c r="H56" s="53"/>
      <c r="I56" s="53"/>
      <c r="J56" s="53"/>
      <c r="K56" s="53"/>
      <c r="M56" s="136">
        <v>628632</v>
      </c>
      <c r="N56" s="136">
        <v>819426</v>
      </c>
      <c r="O56" s="118">
        <f t="shared" si="1"/>
        <v>190794</v>
      </c>
    </row>
    <row r="57" spans="2:15" s="114" customFormat="1" ht="19.5" customHeight="1">
      <c r="B57" s="52"/>
      <c r="C57" s="53"/>
      <c r="D57" s="53"/>
      <c r="E57" s="117" t="s">
        <v>118</v>
      </c>
      <c r="F57" s="53"/>
      <c r="G57" s="53"/>
      <c r="H57" s="53"/>
      <c r="I57" s="53"/>
      <c r="J57" s="53"/>
      <c r="K57" s="53"/>
      <c r="M57" s="136">
        <v>777774</v>
      </c>
      <c r="N57" s="136">
        <v>957175</v>
      </c>
      <c r="O57" s="118">
        <f t="shared" si="1"/>
        <v>179401</v>
      </c>
    </row>
    <row r="58" spans="2:15" s="114" customFormat="1" ht="19.5" customHeight="1">
      <c r="B58" s="52"/>
      <c r="C58" s="53"/>
      <c r="D58" s="53"/>
      <c r="E58" s="53"/>
      <c r="F58" s="53"/>
      <c r="G58" s="53" t="s">
        <v>10</v>
      </c>
      <c r="H58" s="53"/>
      <c r="I58" s="53"/>
      <c r="J58" s="53"/>
      <c r="K58" s="53"/>
      <c r="L58" s="117"/>
      <c r="M58" s="133">
        <f>SUM(M28:M57)</f>
        <v>64718518</v>
      </c>
      <c r="N58" s="133">
        <f>SUM(N28:N57)</f>
        <v>60517539</v>
      </c>
      <c r="O58" s="118">
        <f>N58-M58</f>
        <v>-4200979</v>
      </c>
    </row>
    <row r="59" spans="2:15" s="114" customFormat="1" ht="19.5" customHeight="1">
      <c r="B59" s="52"/>
      <c r="C59" s="53"/>
      <c r="D59" s="53"/>
      <c r="E59" s="53" t="s">
        <v>6</v>
      </c>
      <c r="F59" s="53"/>
      <c r="G59" s="53"/>
      <c r="H59" s="53"/>
      <c r="I59" s="53"/>
      <c r="J59" s="53"/>
      <c r="K59" s="53"/>
      <c r="L59" s="117"/>
      <c r="M59" s="135"/>
      <c r="N59" s="135"/>
      <c r="O59" s="116"/>
    </row>
    <row r="60" spans="2:19" s="114" customFormat="1" ht="19.5" customHeight="1">
      <c r="B60" s="52"/>
      <c r="C60" s="53"/>
      <c r="D60" s="53"/>
      <c r="E60" s="53"/>
      <c r="F60" s="53" t="s">
        <v>8</v>
      </c>
      <c r="G60" s="53"/>
      <c r="H60" s="53"/>
      <c r="I60" s="53"/>
      <c r="J60" s="53"/>
      <c r="K60" s="53"/>
      <c r="L60" s="117"/>
      <c r="M60" s="133">
        <v>0</v>
      </c>
      <c r="N60" s="133">
        <v>0</v>
      </c>
      <c r="O60" s="118">
        <f>N60-M60</f>
        <v>0</v>
      </c>
      <c r="S60" s="132"/>
    </row>
    <row r="61" spans="2:15" s="114" customFormat="1" ht="19.5" customHeight="1">
      <c r="B61" s="52"/>
      <c r="C61" s="53"/>
      <c r="D61" s="53"/>
      <c r="E61" s="53"/>
      <c r="F61" s="53" t="s">
        <v>11</v>
      </c>
      <c r="G61" s="53"/>
      <c r="H61" s="53"/>
      <c r="I61" s="53"/>
      <c r="J61" s="53"/>
      <c r="K61" s="53"/>
      <c r="L61" s="117"/>
      <c r="M61" s="136">
        <v>0</v>
      </c>
      <c r="N61" s="136">
        <v>0</v>
      </c>
      <c r="O61" s="118">
        <f>N61-M61</f>
        <v>0</v>
      </c>
    </row>
    <row r="62" spans="2:15" s="114" customFormat="1" ht="19.5" customHeight="1" thickBot="1">
      <c r="B62" s="52"/>
      <c r="C62" s="53"/>
      <c r="D62" s="53"/>
      <c r="E62" s="53"/>
      <c r="F62" s="53"/>
      <c r="G62" s="53" t="s">
        <v>26</v>
      </c>
      <c r="H62" s="53"/>
      <c r="I62" s="53"/>
      <c r="J62" s="53"/>
      <c r="K62" s="53"/>
      <c r="L62" s="117"/>
      <c r="M62" s="136">
        <f>SUM(M60:M61)</f>
        <v>0</v>
      </c>
      <c r="N62" s="136">
        <f>SUM(N60:N61)</f>
        <v>0</v>
      </c>
      <c r="O62" s="118">
        <f>N62-M62</f>
        <v>0</v>
      </c>
    </row>
    <row r="63" spans="2:15" s="114" customFormat="1" ht="19.5" customHeight="1" thickBot="1">
      <c r="B63" s="55"/>
      <c r="C63" s="56"/>
      <c r="D63" s="56"/>
      <c r="E63" s="56"/>
      <c r="F63" s="56"/>
      <c r="G63" s="56"/>
      <c r="H63" s="56" t="s">
        <v>12</v>
      </c>
      <c r="I63" s="56"/>
      <c r="J63" s="56"/>
      <c r="K63" s="56"/>
      <c r="L63" s="122"/>
      <c r="M63" s="134">
        <f>M58+M62</f>
        <v>64718518</v>
      </c>
      <c r="N63" s="134">
        <f>N58+N62</f>
        <v>60517539</v>
      </c>
      <c r="O63" s="124">
        <f>N63-M63</f>
        <v>-4200979</v>
      </c>
    </row>
    <row r="64" spans="2:15" s="114" customFormat="1" ht="19.5" customHeight="1">
      <c r="B64" s="52"/>
      <c r="C64" s="53"/>
      <c r="D64" s="53"/>
      <c r="E64" s="53"/>
      <c r="F64" s="53"/>
      <c r="G64" s="61"/>
      <c r="H64" s="53" t="s">
        <v>13</v>
      </c>
      <c r="I64" s="61"/>
      <c r="J64" s="53"/>
      <c r="K64" s="53"/>
      <c r="L64" s="117"/>
      <c r="M64" s="135">
        <f>M25-M63</f>
        <v>-2719913</v>
      </c>
      <c r="N64" s="135">
        <f>N25-N63</f>
        <v>1087624</v>
      </c>
      <c r="O64" s="126">
        <f>N64-M64</f>
        <v>3807537</v>
      </c>
    </row>
    <row r="65" spans="2:15" s="114" customFormat="1" ht="19.5" customHeight="1">
      <c r="B65" s="52"/>
      <c r="C65" s="53" t="s">
        <v>15</v>
      </c>
      <c r="D65" s="53"/>
      <c r="E65" s="53"/>
      <c r="F65" s="53"/>
      <c r="G65" s="53"/>
      <c r="H65" s="53"/>
      <c r="I65" s="53"/>
      <c r="J65" s="53"/>
      <c r="K65" s="53"/>
      <c r="L65" s="117"/>
      <c r="M65" s="133"/>
      <c r="N65" s="133"/>
      <c r="O65" s="118"/>
    </row>
    <row r="66" spans="2:15" s="114" customFormat="1" ht="19.5" customHeight="1">
      <c r="B66" s="52"/>
      <c r="C66" s="53"/>
      <c r="D66" s="53" t="s">
        <v>16</v>
      </c>
      <c r="E66" s="53"/>
      <c r="F66" s="53"/>
      <c r="G66" s="53"/>
      <c r="H66" s="53"/>
      <c r="I66" s="53"/>
      <c r="J66" s="53"/>
      <c r="K66" s="53"/>
      <c r="L66" s="117"/>
      <c r="M66" s="133"/>
      <c r="N66" s="133"/>
      <c r="O66" s="118"/>
    </row>
    <row r="67" spans="2:15" s="114" customFormat="1" ht="19.5" customHeight="1">
      <c r="B67" s="52"/>
      <c r="C67" s="53"/>
      <c r="D67" s="53"/>
      <c r="E67" s="53" t="s">
        <v>88</v>
      </c>
      <c r="F67" s="53"/>
      <c r="G67" s="53"/>
      <c r="H67" s="53"/>
      <c r="I67" s="53"/>
      <c r="J67" s="53"/>
      <c r="K67" s="53"/>
      <c r="L67" s="117"/>
      <c r="M67" s="136">
        <v>0</v>
      </c>
      <c r="N67" s="136">
        <v>0</v>
      </c>
      <c r="O67" s="121">
        <f>N67-M67</f>
        <v>0</v>
      </c>
    </row>
    <row r="68" spans="2:15" s="114" customFormat="1" ht="19.5" customHeight="1" thickBot="1">
      <c r="B68" s="52"/>
      <c r="C68" s="53"/>
      <c r="D68" s="53"/>
      <c r="E68" s="53" t="s">
        <v>23</v>
      </c>
      <c r="F68" s="53"/>
      <c r="G68" s="53"/>
      <c r="H68" s="53"/>
      <c r="I68" s="53"/>
      <c r="J68" s="53"/>
      <c r="K68" s="53"/>
      <c r="L68" s="117"/>
      <c r="M68" s="137">
        <v>0</v>
      </c>
      <c r="N68" s="137">
        <v>0</v>
      </c>
      <c r="O68" s="127">
        <f>N68-M68</f>
        <v>0</v>
      </c>
    </row>
    <row r="69" spans="2:15" s="114" customFormat="1" ht="19.5" customHeight="1" thickBot="1">
      <c r="B69" s="55"/>
      <c r="C69" s="56"/>
      <c r="D69" s="56"/>
      <c r="E69" s="56"/>
      <c r="F69" s="56"/>
      <c r="G69" s="56"/>
      <c r="H69" s="56" t="s">
        <v>17</v>
      </c>
      <c r="I69" s="56"/>
      <c r="J69" s="56"/>
      <c r="K69" s="56"/>
      <c r="L69" s="122"/>
      <c r="M69" s="134">
        <f>SUM(M67:M68)</f>
        <v>0</v>
      </c>
      <c r="N69" s="134">
        <f>SUM(N67:N68)</f>
        <v>0</v>
      </c>
      <c r="O69" s="127">
        <f>N69-M69</f>
        <v>0</v>
      </c>
    </row>
    <row r="70" spans="2:15" s="114" customFormat="1" ht="19.5" customHeight="1">
      <c r="B70" s="52"/>
      <c r="C70" s="53"/>
      <c r="D70" s="53" t="s">
        <v>24</v>
      </c>
      <c r="E70" s="53"/>
      <c r="F70" s="53"/>
      <c r="G70" s="53"/>
      <c r="H70" s="53"/>
      <c r="I70" s="53"/>
      <c r="J70" s="53"/>
      <c r="K70" s="53"/>
      <c r="L70" s="117"/>
      <c r="M70" s="135"/>
      <c r="N70" s="135"/>
      <c r="O70" s="116"/>
    </row>
    <row r="71" spans="2:15" s="114" customFormat="1" ht="19.5" customHeight="1">
      <c r="B71" s="52"/>
      <c r="C71" s="53"/>
      <c r="D71" s="53"/>
      <c r="E71" s="53" t="s">
        <v>51</v>
      </c>
      <c r="F71" s="53"/>
      <c r="G71" s="53"/>
      <c r="H71" s="53"/>
      <c r="I71" s="53"/>
      <c r="J71" s="53"/>
      <c r="K71" s="53"/>
      <c r="L71" s="117"/>
      <c r="M71" s="136">
        <v>0</v>
      </c>
      <c r="N71" s="136">
        <v>0</v>
      </c>
      <c r="O71" s="121">
        <f aca="true" t="shared" si="2" ref="O71:O77">N71-M71</f>
        <v>0</v>
      </c>
    </row>
    <row r="72" spans="2:15" s="114" customFormat="1" ht="19.5" customHeight="1" thickBot="1">
      <c r="B72" s="65"/>
      <c r="C72" s="66"/>
      <c r="D72" s="66"/>
      <c r="E72" s="53" t="s">
        <v>52</v>
      </c>
      <c r="F72" s="66"/>
      <c r="G72" s="66"/>
      <c r="H72" s="66"/>
      <c r="I72" s="66"/>
      <c r="J72" s="66"/>
      <c r="K72" s="66"/>
      <c r="L72" s="128"/>
      <c r="M72" s="137">
        <v>0</v>
      </c>
      <c r="N72" s="137">
        <v>0</v>
      </c>
      <c r="O72" s="121">
        <f t="shared" si="2"/>
        <v>0</v>
      </c>
    </row>
    <row r="73" spans="2:15" s="114" customFormat="1" ht="19.5" customHeight="1" thickBot="1">
      <c r="B73" s="55"/>
      <c r="C73" s="56"/>
      <c r="D73" s="56"/>
      <c r="E73" s="56"/>
      <c r="F73" s="56"/>
      <c r="G73" s="56"/>
      <c r="H73" s="56" t="s">
        <v>25</v>
      </c>
      <c r="I73" s="56"/>
      <c r="J73" s="56"/>
      <c r="K73" s="56"/>
      <c r="L73" s="122"/>
      <c r="M73" s="134">
        <f>SUM(M71:M72)</f>
        <v>0</v>
      </c>
      <c r="N73" s="134">
        <f>SUM(N71:N72)</f>
        <v>0</v>
      </c>
      <c r="O73" s="124">
        <f t="shared" si="2"/>
        <v>0</v>
      </c>
    </row>
    <row r="74" spans="2:15" s="114" customFormat="1" ht="19.5" customHeight="1">
      <c r="B74" s="52"/>
      <c r="C74" s="53"/>
      <c r="D74" s="53"/>
      <c r="E74" s="53"/>
      <c r="F74" s="53"/>
      <c r="G74" s="61"/>
      <c r="H74" s="53" t="s">
        <v>28</v>
      </c>
      <c r="I74" s="53"/>
      <c r="J74" s="53"/>
      <c r="K74" s="53"/>
      <c r="L74" s="117"/>
      <c r="M74" s="135">
        <f>M69-M73</f>
        <v>0</v>
      </c>
      <c r="N74" s="135">
        <f>N69-N73</f>
        <v>0</v>
      </c>
      <c r="O74" s="129">
        <f t="shared" si="2"/>
        <v>0</v>
      </c>
    </row>
    <row r="75" spans="2:15" s="114" customFormat="1" ht="19.5" customHeight="1">
      <c r="B75" s="52"/>
      <c r="C75" s="53"/>
      <c r="D75" s="53"/>
      <c r="E75" s="53"/>
      <c r="F75" s="53"/>
      <c r="G75" s="61"/>
      <c r="H75" s="53" t="s">
        <v>57</v>
      </c>
      <c r="I75" s="53"/>
      <c r="J75" s="53"/>
      <c r="K75" s="53"/>
      <c r="L75" s="117"/>
      <c r="M75" s="135">
        <v>2259353</v>
      </c>
      <c r="N75" s="135">
        <v>30000000</v>
      </c>
      <c r="O75" s="118">
        <f>N75-M75</f>
        <v>27740647</v>
      </c>
    </row>
    <row r="76" spans="2:15" s="114" customFormat="1" ht="19.5" customHeight="1">
      <c r="B76" s="52"/>
      <c r="C76" s="53"/>
      <c r="D76" s="53"/>
      <c r="E76" s="53"/>
      <c r="F76" s="53"/>
      <c r="G76" s="61"/>
      <c r="H76" s="53" t="s">
        <v>36</v>
      </c>
      <c r="I76" s="53"/>
      <c r="J76" s="53"/>
      <c r="K76" s="53"/>
      <c r="L76" s="117"/>
      <c r="M76" s="133">
        <f>M64+M74+M75</f>
        <v>-460560</v>
      </c>
      <c r="N76" s="133">
        <f>N64+N74+N75</f>
        <v>31087624</v>
      </c>
      <c r="O76" s="121">
        <f t="shared" si="2"/>
        <v>31548184</v>
      </c>
    </row>
    <row r="77" spans="2:15" s="114" customFormat="1" ht="19.5" customHeight="1">
      <c r="B77" s="52"/>
      <c r="C77" s="53"/>
      <c r="D77" s="53"/>
      <c r="E77" s="53"/>
      <c r="F77" s="53"/>
      <c r="G77" s="61"/>
      <c r="H77" s="53" t="s">
        <v>34</v>
      </c>
      <c r="I77" s="53"/>
      <c r="J77" s="53"/>
      <c r="K77" s="53"/>
      <c r="L77" s="117"/>
      <c r="M77" s="133">
        <v>35987441</v>
      </c>
      <c r="N77" s="133">
        <f>M79</f>
        <v>35526881</v>
      </c>
      <c r="O77" s="121">
        <f t="shared" si="2"/>
        <v>-460560</v>
      </c>
    </row>
    <row r="78" spans="2:15" s="114" customFormat="1" ht="19.5" customHeight="1" thickBot="1">
      <c r="B78" s="52"/>
      <c r="C78" s="53"/>
      <c r="D78" s="53"/>
      <c r="E78" s="53"/>
      <c r="F78" s="53"/>
      <c r="G78" s="61"/>
      <c r="H78" s="53" t="s">
        <v>35</v>
      </c>
      <c r="I78" s="53"/>
      <c r="J78" s="53"/>
      <c r="K78" s="53"/>
      <c r="L78" s="117"/>
      <c r="M78" s="137">
        <f>M76+M77</f>
        <v>35526881</v>
      </c>
      <c r="N78" s="137">
        <f>N76+N77</f>
        <v>66614505</v>
      </c>
      <c r="O78" s="118">
        <f>N78-M78</f>
        <v>31087624</v>
      </c>
    </row>
    <row r="79" spans="2:15" s="114" customFormat="1" ht="19.5" customHeight="1" thickBot="1">
      <c r="B79" s="55" t="s">
        <v>38</v>
      </c>
      <c r="C79" s="56"/>
      <c r="D79" s="56"/>
      <c r="E79" s="56"/>
      <c r="F79" s="56"/>
      <c r="G79" s="56"/>
      <c r="H79" s="56"/>
      <c r="I79" s="56"/>
      <c r="J79" s="56"/>
      <c r="K79" s="56"/>
      <c r="L79" s="122"/>
      <c r="M79" s="137">
        <f>M78</f>
        <v>35526881</v>
      </c>
      <c r="N79" s="137">
        <f>N78</f>
        <v>66614505</v>
      </c>
      <c r="O79" s="124">
        <f>N79-M79</f>
        <v>31087624</v>
      </c>
    </row>
    <row r="80" spans="13:14" s="114" customFormat="1" ht="13.5" customHeight="1">
      <c r="M80" s="138"/>
      <c r="N80" s="138"/>
    </row>
    <row r="81" spans="13:14" s="114" customFormat="1" ht="13.5" customHeight="1">
      <c r="M81" s="138"/>
      <c r="N81" s="138"/>
    </row>
    <row r="82" spans="13:14" s="114" customFormat="1" ht="13.5" customHeight="1">
      <c r="M82" s="138"/>
      <c r="N82" s="138"/>
    </row>
    <row r="83" spans="13:14" s="114" customFormat="1" ht="13.5" customHeight="1">
      <c r="M83" s="138"/>
      <c r="N83" s="138"/>
    </row>
    <row r="84" spans="13:14" s="114" customFormat="1" ht="13.5" customHeight="1">
      <c r="M84" s="138"/>
      <c r="N84" s="138"/>
    </row>
    <row r="85" spans="13:14" s="114" customFormat="1" ht="13.5" customHeight="1">
      <c r="M85" s="138"/>
      <c r="N85" s="138"/>
    </row>
    <row r="86" spans="13:14" s="114" customFormat="1" ht="13.5" customHeight="1">
      <c r="M86" s="138"/>
      <c r="N86" s="138"/>
    </row>
    <row r="87" spans="13:14" s="114" customFormat="1" ht="13.5" customHeight="1">
      <c r="M87" s="138"/>
      <c r="N87" s="138"/>
    </row>
    <row r="88" spans="13:14" s="114" customFormat="1" ht="13.5" customHeight="1">
      <c r="M88" s="138"/>
      <c r="N88" s="138"/>
    </row>
    <row r="89" spans="13:14" s="114" customFormat="1" ht="13.5" customHeight="1">
      <c r="M89" s="138"/>
      <c r="N89" s="138"/>
    </row>
    <row r="90" spans="13:14" s="114" customFormat="1" ht="13.5" customHeight="1">
      <c r="M90" s="138"/>
      <c r="N90" s="138"/>
    </row>
    <row r="91" spans="13:14" s="114" customFormat="1" ht="13.5" customHeight="1">
      <c r="M91" s="138"/>
      <c r="N91" s="138"/>
    </row>
    <row r="92" spans="13:14" s="114" customFormat="1" ht="13.5" customHeight="1">
      <c r="M92" s="138"/>
      <c r="N92" s="138"/>
    </row>
    <row r="93" spans="13:14" s="114" customFormat="1" ht="13.5" customHeight="1">
      <c r="M93" s="138"/>
      <c r="N93" s="138"/>
    </row>
    <row r="94" spans="13:14" s="114" customFormat="1" ht="13.5" customHeight="1">
      <c r="M94" s="138"/>
      <c r="N94" s="138"/>
    </row>
    <row r="95" spans="13:14" s="114" customFormat="1" ht="13.5" customHeight="1">
      <c r="M95" s="138"/>
      <c r="N95" s="138"/>
    </row>
    <row r="96" spans="13:14" s="114" customFormat="1" ht="13.5" customHeight="1">
      <c r="M96" s="138"/>
      <c r="N96" s="138"/>
    </row>
    <row r="97" spans="13:14" s="114" customFormat="1" ht="13.5" customHeight="1">
      <c r="M97" s="138"/>
      <c r="N97" s="138"/>
    </row>
    <row r="98" spans="13:14" s="114" customFormat="1" ht="13.5" customHeight="1">
      <c r="M98" s="138"/>
      <c r="N98" s="138"/>
    </row>
    <row r="99" spans="13:14" s="114" customFormat="1" ht="13.5" customHeight="1">
      <c r="M99" s="138"/>
      <c r="N99" s="138"/>
    </row>
    <row r="100" spans="13:14" s="114" customFormat="1" ht="13.5" customHeight="1">
      <c r="M100" s="138"/>
      <c r="N100" s="138"/>
    </row>
    <row r="101" spans="13:14" s="114" customFormat="1" ht="13.5" customHeight="1">
      <c r="M101" s="138"/>
      <c r="N101" s="138"/>
    </row>
    <row r="102" spans="13:14" s="114" customFormat="1" ht="13.5" customHeight="1">
      <c r="M102" s="138"/>
      <c r="N102" s="138"/>
    </row>
    <row r="103" spans="13:14" s="114" customFormat="1" ht="13.5" customHeight="1">
      <c r="M103" s="138"/>
      <c r="N103" s="138"/>
    </row>
    <row r="104" spans="13:14" s="114" customFormat="1" ht="13.5" customHeight="1">
      <c r="M104" s="138"/>
      <c r="N104" s="138"/>
    </row>
    <row r="105" spans="13:14" s="114" customFormat="1" ht="13.5" customHeight="1">
      <c r="M105" s="138"/>
      <c r="N105" s="138"/>
    </row>
    <row r="106" spans="13:14" s="114" customFormat="1" ht="13.5" customHeight="1">
      <c r="M106" s="138"/>
      <c r="N106" s="138"/>
    </row>
    <row r="107" spans="13:14" s="114" customFormat="1" ht="13.5" customHeight="1">
      <c r="M107" s="138"/>
      <c r="N107" s="138"/>
    </row>
    <row r="108" spans="13:14" s="114" customFormat="1" ht="13.5" customHeight="1">
      <c r="M108" s="138"/>
      <c r="N108" s="138"/>
    </row>
    <row r="109" spans="13:14" s="114" customFormat="1" ht="13.5" customHeight="1">
      <c r="M109" s="138"/>
      <c r="N109" s="138"/>
    </row>
    <row r="110" spans="13:14" s="114" customFormat="1" ht="13.5" customHeight="1">
      <c r="M110" s="138"/>
      <c r="N110" s="138"/>
    </row>
    <row r="111" spans="13:14" s="114" customFormat="1" ht="13.5" customHeight="1">
      <c r="M111" s="138"/>
      <c r="N111" s="138"/>
    </row>
    <row r="112" spans="13:14" s="114" customFormat="1" ht="13.5" customHeight="1">
      <c r="M112" s="138"/>
      <c r="N112" s="138"/>
    </row>
    <row r="113" spans="13:14" s="114" customFormat="1" ht="13.5" customHeight="1">
      <c r="M113" s="138"/>
      <c r="N113" s="138"/>
    </row>
    <row r="114" spans="13:14" s="114" customFormat="1" ht="13.5" customHeight="1">
      <c r="M114" s="138"/>
      <c r="N114" s="138"/>
    </row>
    <row r="115" spans="13:14" s="114" customFormat="1" ht="13.5" customHeight="1">
      <c r="M115" s="138"/>
      <c r="N115" s="138"/>
    </row>
    <row r="116" spans="13:14" s="114" customFormat="1" ht="13.5" customHeight="1">
      <c r="M116" s="138"/>
      <c r="N116" s="138"/>
    </row>
    <row r="117" spans="13:14" s="114" customFormat="1" ht="13.5" customHeight="1">
      <c r="M117" s="138"/>
      <c r="N117" s="138"/>
    </row>
    <row r="118" spans="13:14" s="114" customFormat="1" ht="13.5" customHeight="1">
      <c r="M118" s="138"/>
      <c r="N118" s="138"/>
    </row>
    <row r="119" spans="13:14" s="114" customFormat="1" ht="13.5" customHeight="1">
      <c r="M119" s="138"/>
      <c r="N119" s="138"/>
    </row>
    <row r="120" spans="13:14" s="114" customFormat="1" ht="13.5" customHeight="1">
      <c r="M120" s="138"/>
      <c r="N120" s="138"/>
    </row>
    <row r="121" spans="13:14" s="114" customFormat="1" ht="13.5" customHeight="1">
      <c r="M121" s="138"/>
      <c r="N121" s="138"/>
    </row>
    <row r="122" spans="13:14" s="114" customFormat="1" ht="13.5" customHeight="1">
      <c r="M122" s="138"/>
      <c r="N122" s="138"/>
    </row>
    <row r="123" spans="13:14" s="114" customFormat="1" ht="13.5" customHeight="1">
      <c r="M123" s="138"/>
      <c r="N123" s="138"/>
    </row>
    <row r="124" spans="13:14" s="114" customFormat="1" ht="13.5" customHeight="1">
      <c r="M124" s="138"/>
      <c r="N124" s="138"/>
    </row>
    <row r="125" spans="13:14" s="114" customFormat="1" ht="13.5" customHeight="1">
      <c r="M125" s="138"/>
      <c r="N125" s="138"/>
    </row>
    <row r="126" spans="13:14" s="114" customFormat="1" ht="13.5" customHeight="1">
      <c r="M126" s="138"/>
      <c r="N126" s="138"/>
    </row>
    <row r="127" spans="13:14" s="114" customFormat="1" ht="13.5" customHeight="1">
      <c r="M127" s="138"/>
      <c r="N127" s="138"/>
    </row>
    <row r="128" spans="13:14" s="114" customFormat="1" ht="13.5" customHeight="1">
      <c r="M128" s="138"/>
      <c r="N128" s="138"/>
    </row>
    <row r="129" spans="13:14" s="114" customFormat="1" ht="13.5" customHeight="1">
      <c r="M129" s="138"/>
      <c r="N129" s="138"/>
    </row>
    <row r="130" spans="13:14" s="114" customFormat="1" ht="13.5" customHeight="1">
      <c r="M130" s="138"/>
      <c r="N130" s="138"/>
    </row>
    <row r="131" spans="13:14" s="114" customFormat="1" ht="13.5" customHeight="1">
      <c r="M131" s="138"/>
      <c r="N131" s="138"/>
    </row>
    <row r="132" spans="13:14" s="114" customFormat="1" ht="13.5" customHeight="1">
      <c r="M132" s="138"/>
      <c r="N132" s="138"/>
    </row>
    <row r="133" spans="13:14" s="114" customFormat="1" ht="13.5" customHeight="1">
      <c r="M133" s="138"/>
      <c r="N133" s="138"/>
    </row>
    <row r="134" spans="13:14" s="114" customFormat="1" ht="13.5" customHeight="1">
      <c r="M134" s="138"/>
      <c r="N134" s="138"/>
    </row>
    <row r="135" spans="13:14" s="114" customFormat="1" ht="13.5" customHeight="1">
      <c r="M135" s="138"/>
      <c r="N135" s="138"/>
    </row>
    <row r="136" spans="13:14" s="114" customFormat="1" ht="13.5" customHeight="1">
      <c r="M136" s="138"/>
      <c r="N136" s="138"/>
    </row>
    <row r="137" spans="13:14" s="114" customFormat="1" ht="13.5" customHeight="1">
      <c r="M137" s="138"/>
      <c r="N137" s="138"/>
    </row>
    <row r="138" spans="13:14" s="114" customFormat="1" ht="13.5" customHeight="1">
      <c r="M138" s="138"/>
      <c r="N138" s="138"/>
    </row>
    <row r="139" spans="13:14" s="114" customFormat="1" ht="13.5" customHeight="1">
      <c r="M139" s="138"/>
      <c r="N139" s="138"/>
    </row>
    <row r="140" spans="13:14" s="114" customFormat="1" ht="13.5" customHeight="1">
      <c r="M140" s="138"/>
      <c r="N140" s="138"/>
    </row>
    <row r="141" spans="13:14" s="114" customFormat="1" ht="13.5" customHeight="1">
      <c r="M141" s="138"/>
      <c r="N141" s="138"/>
    </row>
    <row r="142" spans="13:14" s="114" customFormat="1" ht="13.5" customHeight="1">
      <c r="M142" s="138"/>
      <c r="N142" s="138"/>
    </row>
    <row r="143" spans="13:14" s="114" customFormat="1" ht="13.5" customHeight="1">
      <c r="M143" s="138"/>
      <c r="N143" s="138"/>
    </row>
    <row r="144" spans="13:14" s="114" customFormat="1" ht="13.5" customHeight="1">
      <c r="M144" s="138"/>
      <c r="N144" s="138"/>
    </row>
    <row r="145" spans="13:14" s="114" customFormat="1" ht="13.5" customHeight="1">
      <c r="M145" s="138"/>
      <c r="N145" s="138"/>
    </row>
    <row r="146" spans="13:14" s="114" customFormat="1" ht="13.5" customHeight="1">
      <c r="M146" s="138"/>
      <c r="N146" s="138"/>
    </row>
    <row r="147" spans="13:14" s="114" customFormat="1" ht="13.5" customHeight="1">
      <c r="M147" s="138"/>
      <c r="N147" s="138"/>
    </row>
    <row r="148" spans="13:14" s="114" customFormat="1" ht="13.5" customHeight="1">
      <c r="M148" s="138"/>
      <c r="N148" s="138"/>
    </row>
    <row r="149" spans="13:14" s="114" customFormat="1" ht="13.5" customHeight="1">
      <c r="M149" s="138"/>
      <c r="N149" s="138"/>
    </row>
    <row r="150" spans="13:14" s="114" customFormat="1" ht="13.5" customHeight="1">
      <c r="M150" s="138"/>
      <c r="N150" s="138"/>
    </row>
    <row r="151" spans="13:14" s="114" customFormat="1" ht="13.5" customHeight="1">
      <c r="M151" s="138"/>
      <c r="N151" s="138"/>
    </row>
    <row r="152" spans="13:14" s="114" customFormat="1" ht="13.5" customHeight="1">
      <c r="M152" s="138"/>
      <c r="N152" s="138"/>
    </row>
    <row r="153" spans="13:14" s="114" customFormat="1" ht="13.5" customHeight="1">
      <c r="M153" s="138"/>
      <c r="N153" s="138"/>
    </row>
    <row r="154" spans="13:14" s="114" customFormat="1" ht="13.5" customHeight="1">
      <c r="M154" s="138"/>
      <c r="N154" s="138"/>
    </row>
    <row r="155" spans="13:14" s="114" customFormat="1" ht="13.5" customHeight="1">
      <c r="M155" s="138"/>
      <c r="N155" s="138"/>
    </row>
    <row r="156" spans="13:14" s="114" customFormat="1" ht="13.5" customHeight="1">
      <c r="M156" s="138"/>
      <c r="N156" s="138"/>
    </row>
    <row r="157" spans="13:14" s="114" customFormat="1" ht="13.5" customHeight="1">
      <c r="M157" s="138"/>
      <c r="N157" s="138"/>
    </row>
    <row r="158" spans="13:14" s="114" customFormat="1" ht="13.5" customHeight="1">
      <c r="M158" s="138"/>
      <c r="N158" s="138"/>
    </row>
    <row r="159" spans="13:14" s="114" customFormat="1" ht="13.5" customHeight="1">
      <c r="M159" s="138"/>
      <c r="N159" s="138"/>
    </row>
    <row r="160" spans="13:14" s="114" customFormat="1" ht="13.5" customHeight="1">
      <c r="M160" s="138"/>
      <c r="N160" s="138"/>
    </row>
    <row r="161" spans="13:14" s="114" customFormat="1" ht="13.5" customHeight="1">
      <c r="M161" s="138"/>
      <c r="N161" s="138"/>
    </row>
    <row r="162" s="114" customFormat="1" ht="13.5" customHeight="1"/>
    <row r="163" s="114" customFormat="1" ht="13.5" customHeight="1"/>
    <row r="164" s="114" customFormat="1" ht="13.5" customHeight="1"/>
    <row r="165" s="114" customFormat="1" ht="13.5" customHeight="1"/>
    <row r="166" s="114" customFormat="1" ht="13.5" customHeight="1"/>
    <row r="167" s="114" customFormat="1" ht="13.5" customHeight="1"/>
    <row r="168" s="114" customFormat="1" ht="13.5" customHeight="1"/>
    <row r="169" s="114" customFormat="1" ht="13.5" customHeight="1"/>
    <row r="170" s="114" customFormat="1" ht="13.5" customHeight="1"/>
    <row r="171" s="114" customFormat="1" ht="13.5" customHeight="1"/>
    <row r="172" s="114" customFormat="1" ht="13.5" customHeight="1"/>
    <row r="173" s="114" customFormat="1" ht="13.5" customHeight="1"/>
    <row r="174" s="114" customFormat="1" ht="13.5" customHeight="1"/>
    <row r="175" s="114" customFormat="1" ht="13.5" customHeight="1"/>
    <row r="176" s="114" customFormat="1" ht="13.5" customHeight="1"/>
    <row r="177" s="114" customFormat="1" ht="13.5" customHeight="1"/>
    <row r="178" s="114" customFormat="1" ht="13.5" customHeight="1"/>
    <row r="179" s="114" customFormat="1" ht="13.5" customHeight="1"/>
    <row r="180" s="114" customFormat="1" ht="13.5" customHeight="1"/>
    <row r="181" s="114" customFormat="1" ht="13.5" customHeight="1"/>
    <row r="182" s="114" customFormat="1" ht="13.5" customHeight="1"/>
    <row r="183" s="114" customFormat="1" ht="13.5" customHeight="1"/>
    <row r="184" s="114" customFormat="1" ht="13.5" customHeight="1"/>
    <row r="185" s="114" customFormat="1" ht="13.5" customHeight="1"/>
    <row r="186" s="114" customFormat="1" ht="13.5" customHeight="1"/>
    <row r="187" s="114" customFormat="1" ht="13.5" customHeight="1"/>
    <row r="188" s="114" customFormat="1" ht="13.5" customHeight="1"/>
    <row r="189" s="114" customFormat="1" ht="13.5" customHeight="1"/>
    <row r="190" s="114" customFormat="1" ht="13.5" customHeight="1"/>
    <row r="191" s="114" customFormat="1" ht="13.5" customHeight="1"/>
    <row r="192" s="114" customFormat="1" ht="13.5" customHeight="1"/>
    <row r="193" s="114" customFormat="1" ht="13.5" customHeight="1"/>
    <row r="194" s="114" customFormat="1" ht="13.5" customHeight="1"/>
    <row r="195" s="114" customFormat="1" ht="13.5" customHeight="1"/>
    <row r="196" s="114" customFormat="1" ht="13.5" customHeight="1"/>
    <row r="197" s="114" customFormat="1" ht="13.5" customHeight="1"/>
    <row r="198" s="114" customFormat="1" ht="13.5" customHeight="1"/>
    <row r="199" s="114" customFormat="1" ht="13.5" customHeight="1"/>
    <row r="200" s="114" customFormat="1" ht="13.5" customHeight="1"/>
    <row r="201" s="114" customFormat="1" ht="13.5" customHeight="1"/>
    <row r="202" s="114" customFormat="1" ht="13.5" customHeight="1"/>
    <row r="203" s="114" customFormat="1" ht="13.5" customHeight="1"/>
    <row r="204" s="114" customFormat="1" ht="13.5" customHeight="1"/>
    <row r="205" s="114" customFormat="1" ht="13.5" customHeight="1"/>
    <row r="206" s="114" customFormat="1" ht="13.5" customHeight="1"/>
    <row r="207" s="114" customFormat="1" ht="13.5" customHeight="1"/>
    <row r="208" s="114" customFormat="1" ht="13.5" customHeight="1"/>
    <row r="209" s="114" customFormat="1" ht="13.5" customHeight="1"/>
    <row r="210" s="114" customFormat="1" ht="13.5" customHeight="1"/>
    <row r="211" s="114" customFormat="1" ht="13.5" customHeight="1"/>
    <row r="212" s="114" customFormat="1" ht="13.5" customHeight="1"/>
    <row r="213" s="114" customFormat="1" ht="13.5" customHeight="1"/>
    <row r="214" s="114" customFormat="1" ht="13.5" customHeight="1"/>
    <row r="215" s="114" customFormat="1" ht="13.5" customHeight="1"/>
    <row r="216" s="114" customFormat="1" ht="13.5" customHeight="1"/>
    <row r="217" s="114" customFormat="1" ht="13.5" customHeight="1"/>
    <row r="218" s="114" customFormat="1" ht="13.5" customHeight="1"/>
    <row r="219" s="114" customFormat="1" ht="13.5" customHeight="1"/>
    <row r="220" s="114" customFormat="1" ht="13.5" customHeight="1"/>
    <row r="221" s="114" customFormat="1" ht="13.5" customHeight="1"/>
    <row r="222" s="114" customFormat="1" ht="13.5" customHeight="1"/>
    <row r="223" s="114" customFormat="1" ht="13.5" customHeight="1"/>
    <row r="224" s="114" customFormat="1" ht="13.5" customHeight="1"/>
    <row r="225" s="114" customFormat="1" ht="13.5" customHeight="1"/>
    <row r="226" s="114" customFormat="1" ht="13.5" customHeight="1"/>
    <row r="227" s="114" customFormat="1" ht="13.5" customHeight="1"/>
    <row r="228" s="114" customFormat="1" ht="13.5" customHeight="1"/>
    <row r="229" s="114" customFormat="1" ht="13.5" customHeight="1"/>
    <row r="230" s="114" customFormat="1" ht="13.5" customHeight="1"/>
    <row r="231" s="114" customFormat="1" ht="13.5" customHeight="1"/>
    <row r="232" s="114" customFormat="1" ht="13.5" customHeight="1"/>
    <row r="233" s="114" customFormat="1" ht="13.5" customHeight="1"/>
    <row r="234" s="114" customFormat="1" ht="13.5" customHeight="1"/>
    <row r="235" s="114" customFormat="1" ht="13.5" customHeight="1"/>
    <row r="236" s="114" customFormat="1" ht="13.5" customHeight="1"/>
    <row r="237" s="114" customFormat="1" ht="13.5" customHeight="1"/>
    <row r="238" s="114" customFormat="1" ht="13.5" customHeight="1"/>
    <row r="239" s="114" customFormat="1" ht="13.5" customHeight="1"/>
    <row r="240" s="114" customFormat="1" ht="13.5" customHeight="1"/>
    <row r="241" s="114" customFormat="1" ht="13.5" customHeight="1"/>
    <row r="242" s="114" customFormat="1" ht="13.5" customHeight="1"/>
    <row r="243" s="114" customFormat="1" ht="13.5" customHeight="1"/>
    <row r="244" s="114" customFormat="1" ht="13.5" customHeight="1"/>
    <row r="245" s="114" customFormat="1" ht="13.5" customHeight="1"/>
    <row r="246" s="114" customFormat="1" ht="13.5" customHeight="1"/>
    <row r="247" s="114" customFormat="1" ht="13.5" customHeight="1"/>
    <row r="248" s="114" customFormat="1" ht="13.5" customHeight="1"/>
    <row r="249" s="114" customFormat="1" ht="13.5" customHeight="1"/>
    <row r="250" s="114" customFormat="1" ht="13.5" customHeight="1"/>
    <row r="251" s="114" customFormat="1" ht="13.5" customHeight="1"/>
    <row r="252" s="114" customFormat="1" ht="13.5" customHeight="1"/>
    <row r="253" s="114" customFormat="1" ht="13.5" customHeight="1"/>
    <row r="254" s="114" customFormat="1" ht="13.5" customHeight="1"/>
    <row r="255" s="114" customFormat="1" ht="13.5" customHeight="1"/>
    <row r="256" s="114" customFormat="1" ht="13.5" customHeight="1"/>
    <row r="257" s="114" customFormat="1" ht="13.5" customHeight="1"/>
  </sheetData>
  <sheetProtection sheet="1" objects="1" scenarios="1"/>
  <mergeCells count="1">
    <mergeCell ref="B11:L11"/>
  </mergeCells>
  <printOptions horizontalCentered="1"/>
  <pageMargins left="0.5905511811023623" right="0.5905511811023623" top="1.1811023622047245" bottom="0.7874015748031497" header="0.1968503937007874" footer="0.31496062992125984"/>
  <pageSetup horizontalDpi="600" verticalDpi="600" orientation="portrait" paperSize="9" r:id="rId1"/>
  <headerFooter differentOddEven="1">
    <oddHeader>&amp;L&amp;18 &amp;C&amp;18
&amp;16 ２０１８（平成３０）年度　各会計正味財産増減計算書&amp;18
&amp;12（自２０１８年４月１日　至２０１９年３月３１日）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view="pageBreakPreview" zoomScaleNormal="85" zoomScaleSheetLayoutView="100" workbookViewId="0" topLeftCell="A1">
      <selection activeCell="A1" sqref="A1"/>
    </sheetView>
  </sheetViews>
  <sheetFormatPr defaultColWidth="9.00390625" defaultRowHeight="18" customHeight="1"/>
  <cols>
    <col min="1" max="1" width="8.421875" style="2" customWidth="1"/>
    <col min="2" max="11" width="2.00390625" style="2" customWidth="1"/>
    <col min="12" max="12" width="21.00390625" style="2" customWidth="1"/>
    <col min="13" max="15" width="16.8515625" style="2" customWidth="1"/>
    <col min="16" max="16" width="13.7109375" style="2" customWidth="1"/>
    <col min="17" max="16384" width="9.00390625" style="2" customWidth="1"/>
  </cols>
  <sheetData>
    <row r="1" spans="1:15" ht="18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</row>
    <row r="2" spans="1:15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8" customHeight="1">
      <c r="A3" s="8"/>
      <c r="B3" s="5" t="s">
        <v>67</v>
      </c>
      <c r="C3" s="5"/>
      <c r="D3" s="5"/>
      <c r="E3" s="5"/>
      <c r="F3" s="5"/>
      <c r="G3" s="5"/>
      <c r="H3" s="5"/>
      <c r="I3" s="5"/>
      <c r="J3" s="5"/>
      <c r="K3" s="5"/>
      <c r="L3" s="5"/>
      <c r="M3" s="10"/>
      <c r="N3" s="10"/>
      <c r="O3" s="10"/>
      <c r="P3" s="4"/>
    </row>
    <row r="4" spans="1:16" s="68" customFormat="1" ht="18" customHeight="1">
      <c r="A4" s="71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10"/>
      <c r="N4" s="10"/>
      <c r="O4" s="10"/>
      <c r="P4" s="4"/>
    </row>
    <row r="5" spans="1:16" s="68" customFormat="1" ht="18" customHeight="1">
      <c r="A5" s="71"/>
      <c r="B5" s="10"/>
      <c r="C5" s="10"/>
      <c r="D5" s="10"/>
      <c r="E5" s="10"/>
      <c r="F5" s="10"/>
      <c r="G5" s="10"/>
      <c r="H5" s="10"/>
      <c r="I5" s="10"/>
      <c r="J5" s="10"/>
      <c r="K5" s="10"/>
      <c r="L5" s="33" t="s">
        <v>32</v>
      </c>
      <c r="M5" s="81">
        <f>N24+N66</f>
        <v>221789426</v>
      </c>
      <c r="N5" s="33" t="s">
        <v>42</v>
      </c>
      <c r="O5" s="10"/>
      <c r="P5" s="4"/>
    </row>
    <row r="6" spans="1:16" s="68" customFormat="1" ht="18" customHeight="1">
      <c r="A6" s="71"/>
      <c r="B6" s="10"/>
      <c r="C6" s="10"/>
      <c r="D6" s="10"/>
      <c r="E6" s="10"/>
      <c r="F6" s="10"/>
      <c r="G6" s="10"/>
      <c r="H6" s="10"/>
      <c r="I6" s="10"/>
      <c r="J6" s="10"/>
      <c r="K6" s="10"/>
      <c r="L6" s="33" t="s">
        <v>33</v>
      </c>
      <c r="M6" s="81">
        <f>N59+N70</f>
        <v>230737529</v>
      </c>
      <c r="N6" s="33" t="s">
        <v>42</v>
      </c>
      <c r="O6" s="10"/>
      <c r="P6" s="4"/>
    </row>
    <row r="7" spans="2:15" s="114" customFormat="1" ht="18" customHeight="1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7" t="s">
        <v>57</v>
      </c>
      <c r="M7" s="96">
        <f>N72</f>
        <v>-29358846</v>
      </c>
      <c r="N7" s="17" t="s">
        <v>42</v>
      </c>
      <c r="O7" s="113"/>
    </row>
    <row r="8" spans="1:16" s="68" customFormat="1" ht="18" customHeight="1">
      <c r="A8" s="71"/>
      <c r="B8" s="10"/>
      <c r="C8" s="10"/>
      <c r="D8" s="10"/>
      <c r="E8" s="10"/>
      <c r="F8" s="10"/>
      <c r="G8" s="10"/>
      <c r="H8" s="10"/>
      <c r="I8" s="10"/>
      <c r="J8" s="10"/>
      <c r="K8" s="10"/>
      <c r="L8" s="33" t="s">
        <v>37</v>
      </c>
      <c r="M8" s="82">
        <f>M5-M6+M7</f>
        <v>-38306949</v>
      </c>
      <c r="N8" s="33" t="s">
        <v>42</v>
      </c>
      <c r="O8" s="10"/>
      <c r="P8" s="4"/>
    </row>
    <row r="9" spans="1:16" s="68" customFormat="1" ht="18" customHeight="1">
      <c r="A9" s="71"/>
      <c r="B9" s="10"/>
      <c r="C9" s="10"/>
      <c r="D9" s="10"/>
      <c r="E9" s="10"/>
      <c r="F9" s="10"/>
      <c r="G9" s="10"/>
      <c r="H9" s="10"/>
      <c r="I9" s="10"/>
      <c r="J9" s="10"/>
      <c r="K9" s="10"/>
      <c r="L9" s="36" t="s">
        <v>34</v>
      </c>
      <c r="M9" s="82">
        <f>N74</f>
        <v>116006741</v>
      </c>
      <c r="N9" s="33" t="s">
        <v>42</v>
      </c>
      <c r="O9" s="10"/>
      <c r="P9" s="4"/>
    </row>
    <row r="10" spans="1:16" s="68" customFormat="1" ht="18" customHeight="1">
      <c r="A10" s="7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36" t="s">
        <v>35</v>
      </c>
      <c r="M10" s="82">
        <f>M8+M9</f>
        <v>77699792</v>
      </c>
      <c r="N10" s="33" t="s">
        <v>42</v>
      </c>
      <c r="O10" s="10"/>
      <c r="P10" s="4"/>
    </row>
    <row r="11" spans="1:16" s="68" customFormat="1" ht="18" customHeight="1" thickBot="1">
      <c r="A11" s="71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4"/>
      <c r="P11" s="39"/>
    </row>
    <row r="12" spans="1:15" s="68" customFormat="1" ht="19.5" customHeight="1" thickBot="1">
      <c r="A12" s="71"/>
      <c r="B12" s="143" t="s">
        <v>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5"/>
      <c r="M12" s="18" t="s">
        <v>44</v>
      </c>
      <c r="N12" s="18" t="s">
        <v>43</v>
      </c>
      <c r="O12" s="20" t="s">
        <v>45</v>
      </c>
    </row>
    <row r="13" spans="1:15" s="68" customFormat="1" ht="19.5" customHeight="1">
      <c r="A13" s="71"/>
      <c r="B13" s="24" t="s">
        <v>14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83"/>
      <c r="N13" s="83"/>
      <c r="O13" s="84"/>
    </row>
    <row r="14" spans="1:15" s="68" customFormat="1" ht="19.5" customHeight="1">
      <c r="A14" s="71"/>
      <c r="B14" s="24"/>
      <c r="C14" s="22" t="s">
        <v>1</v>
      </c>
      <c r="D14" s="22"/>
      <c r="E14" s="22"/>
      <c r="F14" s="22"/>
      <c r="G14" s="22"/>
      <c r="H14" s="22"/>
      <c r="I14" s="22"/>
      <c r="J14" s="22"/>
      <c r="K14" s="22"/>
      <c r="L14" s="22"/>
      <c r="M14" s="85"/>
      <c r="N14" s="85"/>
      <c r="O14" s="86"/>
    </row>
    <row r="15" spans="1:15" s="68" customFormat="1" ht="19.5" customHeight="1">
      <c r="A15" s="71"/>
      <c r="B15" s="24"/>
      <c r="C15" s="22"/>
      <c r="D15" s="22" t="s">
        <v>3</v>
      </c>
      <c r="E15" s="22"/>
      <c r="F15" s="22"/>
      <c r="G15" s="22"/>
      <c r="H15" s="22"/>
      <c r="I15" s="22"/>
      <c r="J15" s="22"/>
      <c r="K15" s="22"/>
      <c r="L15" s="22"/>
      <c r="M15" s="85"/>
      <c r="N15" s="85"/>
      <c r="O15" s="86"/>
    </row>
    <row r="16" spans="1:15" s="68" customFormat="1" ht="19.5" customHeight="1">
      <c r="A16" s="71"/>
      <c r="B16" s="24"/>
      <c r="C16" s="22"/>
      <c r="D16" s="22"/>
      <c r="E16" s="22" t="s">
        <v>75</v>
      </c>
      <c r="F16" s="22"/>
      <c r="G16" s="22"/>
      <c r="H16" s="22"/>
      <c r="I16" s="22"/>
      <c r="J16" s="22"/>
      <c r="K16" s="22"/>
      <c r="L16" s="22"/>
      <c r="M16" s="99">
        <v>0</v>
      </c>
      <c r="N16" s="99">
        <v>0</v>
      </c>
      <c r="O16" s="86">
        <f aca="true" t="shared" si="0" ref="O16:O24">N16-M16</f>
        <v>0</v>
      </c>
    </row>
    <row r="17" spans="1:15" s="68" customFormat="1" ht="19.5" customHeight="1">
      <c r="A17" s="71"/>
      <c r="B17" s="24"/>
      <c r="C17" s="22"/>
      <c r="D17" s="22"/>
      <c r="E17" s="22" t="s">
        <v>76</v>
      </c>
      <c r="F17" s="22"/>
      <c r="G17" s="22"/>
      <c r="H17" s="22"/>
      <c r="I17" s="22"/>
      <c r="J17" s="22"/>
      <c r="K17" s="22"/>
      <c r="L17" s="22"/>
      <c r="M17" s="99"/>
      <c r="N17" s="99"/>
      <c r="O17" s="100"/>
    </row>
    <row r="18" spans="1:16" s="68" customFormat="1" ht="19.5" customHeight="1">
      <c r="A18" s="71"/>
      <c r="B18" s="24"/>
      <c r="C18" s="22"/>
      <c r="D18" s="22"/>
      <c r="E18" s="22" t="s">
        <v>130</v>
      </c>
      <c r="F18" s="22"/>
      <c r="G18" s="22"/>
      <c r="H18" s="22"/>
      <c r="I18" s="22" t="s">
        <v>131</v>
      </c>
      <c r="J18" s="22"/>
      <c r="K18" s="22"/>
      <c r="L18" s="22"/>
      <c r="M18" s="99">
        <v>4718000</v>
      </c>
      <c r="N18" s="99">
        <f>2946000+1460680-N19</f>
        <v>4132680</v>
      </c>
      <c r="O18" s="86">
        <f t="shared" si="0"/>
        <v>-585320</v>
      </c>
      <c r="P18" s="68">
        <v>1460680</v>
      </c>
    </row>
    <row r="19" spans="1:15" s="68" customFormat="1" ht="19.5" customHeight="1">
      <c r="A19" s="71"/>
      <c r="B19" s="24"/>
      <c r="C19" s="22"/>
      <c r="D19" s="22"/>
      <c r="E19" s="22" t="s">
        <v>132</v>
      </c>
      <c r="F19" s="22"/>
      <c r="G19" s="22"/>
      <c r="H19" s="22"/>
      <c r="I19" s="22"/>
      <c r="J19" s="22"/>
      <c r="K19" s="22"/>
      <c r="L19" s="22"/>
      <c r="M19" s="99">
        <v>0</v>
      </c>
      <c r="N19" s="99">
        <v>274000</v>
      </c>
      <c r="O19" s="86">
        <f t="shared" si="0"/>
        <v>274000</v>
      </c>
    </row>
    <row r="20" spans="1:16" s="68" customFormat="1" ht="19.5" customHeight="1">
      <c r="A20" s="71"/>
      <c r="B20" s="24"/>
      <c r="C20" s="22"/>
      <c r="D20" s="22"/>
      <c r="E20" s="22" t="s">
        <v>130</v>
      </c>
      <c r="F20" s="22"/>
      <c r="G20" s="22"/>
      <c r="H20" s="22"/>
      <c r="I20" s="22"/>
      <c r="J20" s="22"/>
      <c r="K20" s="22"/>
      <c r="L20" s="22"/>
      <c r="M20" s="99">
        <v>207657418</v>
      </c>
      <c r="N20" s="99">
        <f>217100280+107340</f>
        <v>217207620</v>
      </c>
      <c r="O20" s="86">
        <f t="shared" si="0"/>
        <v>9550202</v>
      </c>
      <c r="P20" s="68">
        <v>107340</v>
      </c>
    </row>
    <row r="21" spans="1:15" s="68" customFormat="1" ht="19.5" customHeight="1">
      <c r="A21" s="71"/>
      <c r="B21" s="24"/>
      <c r="C21" s="22"/>
      <c r="D21" s="22"/>
      <c r="E21" s="22" t="s">
        <v>77</v>
      </c>
      <c r="F21" s="22"/>
      <c r="G21" s="22"/>
      <c r="H21" s="22"/>
      <c r="I21" s="22"/>
      <c r="J21" s="22"/>
      <c r="K21" s="22"/>
      <c r="L21" s="22"/>
      <c r="M21" s="99">
        <v>0</v>
      </c>
      <c r="N21" s="99">
        <v>0</v>
      </c>
      <c r="O21" s="86">
        <f t="shared" si="0"/>
        <v>0</v>
      </c>
    </row>
    <row r="22" spans="1:15" s="68" customFormat="1" ht="19.5" customHeight="1">
      <c r="A22" s="71"/>
      <c r="B22" s="24"/>
      <c r="C22" s="22"/>
      <c r="D22" s="22"/>
      <c r="E22" s="22" t="s">
        <v>78</v>
      </c>
      <c r="G22" s="22"/>
      <c r="H22" s="22"/>
      <c r="I22" s="22"/>
      <c r="J22" s="22"/>
      <c r="K22" s="22"/>
      <c r="L22" s="22"/>
      <c r="M22" s="99">
        <v>0</v>
      </c>
      <c r="N22" s="99">
        <v>8000</v>
      </c>
      <c r="O22" s="86">
        <f t="shared" si="0"/>
        <v>8000</v>
      </c>
    </row>
    <row r="23" spans="1:15" s="68" customFormat="1" ht="19.5" customHeight="1" thickBot="1">
      <c r="A23" s="71"/>
      <c r="B23" s="24"/>
      <c r="C23" s="22"/>
      <c r="D23" s="22"/>
      <c r="E23" s="22" t="s">
        <v>79</v>
      </c>
      <c r="F23" s="22"/>
      <c r="G23" s="22"/>
      <c r="H23" s="22"/>
      <c r="I23" s="22"/>
      <c r="J23" s="22"/>
      <c r="K23" s="22"/>
      <c r="L23" s="22"/>
      <c r="M23" s="99">
        <v>175007</v>
      </c>
      <c r="N23" s="99">
        <v>117126</v>
      </c>
      <c r="O23" s="86">
        <f t="shared" si="0"/>
        <v>-57881</v>
      </c>
    </row>
    <row r="24" spans="1:15" s="68" customFormat="1" ht="19.5" customHeight="1" thickBot="1">
      <c r="A24" s="71"/>
      <c r="B24" s="26"/>
      <c r="C24" s="27"/>
      <c r="D24" s="27"/>
      <c r="E24" s="27"/>
      <c r="F24" s="27"/>
      <c r="G24" s="27"/>
      <c r="H24" s="27" t="s">
        <v>21</v>
      </c>
      <c r="I24" s="27"/>
      <c r="J24" s="27"/>
      <c r="K24" s="27"/>
      <c r="L24" s="27"/>
      <c r="M24" s="103">
        <f>SUM(M16:M23)</f>
        <v>212550425</v>
      </c>
      <c r="N24" s="103">
        <f>SUM(N16:N23)</f>
        <v>221739426</v>
      </c>
      <c r="O24" s="88">
        <f t="shared" si="0"/>
        <v>9189001</v>
      </c>
    </row>
    <row r="25" spans="1:15" s="68" customFormat="1" ht="19.5" customHeight="1">
      <c r="A25" s="71"/>
      <c r="B25" s="24"/>
      <c r="C25" s="22"/>
      <c r="D25" s="22" t="s">
        <v>4</v>
      </c>
      <c r="E25" s="22"/>
      <c r="F25" s="22"/>
      <c r="G25" s="22"/>
      <c r="H25" s="22"/>
      <c r="I25" s="22"/>
      <c r="J25" s="22"/>
      <c r="K25" s="22"/>
      <c r="L25" s="22"/>
      <c r="M25" s="90"/>
      <c r="N25" s="90"/>
      <c r="O25" s="84"/>
    </row>
    <row r="26" spans="1:15" s="68" customFormat="1" ht="19.5" customHeight="1">
      <c r="A26" s="71"/>
      <c r="B26" s="24"/>
      <c r="C26" s="22"/>
      <c r="D26" s="22"/>
      <c r="E26" s="22" t="s">
        <v>5</v>
      </c>
      <c r="F26" s="22"/>
      <c r="G26" s="22"/>
      <c r="H26" s="22"/>
      <c r="I26" s="22"/>
      <c r="J26" s="22"/>
      <c r="K26" s="22"/>
      <c r="L26" s="22"/>
      <c r="M26" s="99"/>
      <c r="N26" s="99"/>
      <c r="O26" s="86"/>
    </row>
    <row r="27" spans="2:15" s="114" customFormat="1" ht="19.5" customHeight="1">
      <c r="B27" s="52"/>
      <c r="C27" s="53"/>
      <c r="D27" s="53"/>
      <c r="E27" s="53"/>
      <c r="F27" s="53" t="s">
        <v>89</v>
      </c>
      <c r="G27" s="53"/>
      <c r="H27" s="53"/>
      <c r="I27" s="53"/>
      <c r="J27" s="53"/>
      <c r="K27" s="53"/>
      <c r="L27" s="117"/>
      <c r="M27" s="80"/>
      <c r="N27" s="80"/>
      <c r="O27" s="118"/>
    </row>
    <row r="28" spans="2:15" s="114" customFormat="1" ht="19.5" customHeight="1">
      <c r="B28" s="52"/>
      <c r="C28" s="53"/>
      <c r="D28" s="53"/>
      <c r="E28" s="117" t="s">
        <v>90</v>
      </c>
      <c r="F28" s="53"/>
      <c r="G28" s="53"/>
      <c r="H28" s="53"/>
      <c r="I28" s="53"/>
      <c r="J28" s="53"/>
      <c r="K28" s="53"/>
      <c r="M28" s="125">
        <v>53262942</v>
      </c>
      <c r="N28" s="125">
        <v>55731807</v>
      </c>
      <c r="O28" s="118">
        <f aca="true" t="shared" si="1" ref="O28:O53">N28-M28</f>
        <v>2468865</v>
      </c>
    </row>
    <row r="29" spans="2:15" s="114" customFormat="1" ht="19.5" customHeight="1">
      <c r="B29" s="52"/>
      <c r="C29" s="53"/>
      <c r="D29" s="53"/>
      <c r="E29" s="117" t="s">
        <v>91</v>
      </c>
      <c r="F29" s="53"/>
      <c r="G29" s="53"/>
      <c r="H29" s="53"/>
      <c r="I29" s="53"/>
      <c r="J29" s="53"/>
      <c r="K29" s="53"/>
      <c r="M29" s="125">
        <v>5128268</v>
      </c>
      <c r="N29" s="125">
        <v>3011830</v>
      </c>
      <c r="O29" s="118">
        <f t="shared" si="1"/>
        <v>-2116438</v>
      </c>
    </row>
    <row r="30" spans="2:15" s="114" customFormat="1" ht="19.5" customHeight="1">
      <c r="B30" s="52"/>
      <c r="C30" s="53"/>
      <c r="D30" s="53"/>
      <c r="E30" s="117" t="s">
        <v>92</v>
      </c>
      <c r="F30" s="53"/>
      <c r="G30" s="53"/>
      <c r="H30" s="53"/>
      <c r="I30" s="53"/>
      <c r="J30" s="53"/>
      <c r="K30" s="53"/>
      <c r="M30" s="125">
        <v>10475289</v>
      </c>
      <c r="N30" s="125">
        <v>11095496</v>
      </c>
      <c r="O30" s="118">
        <f t="shared" si="1"/>
        <v>620207</v>
      </c>
    </row>
    <row r="31" spans="2:15" s="114" customFormat="1" ht="19.5" customHeight="1">
      <c r="B31" s="52"/>
      <c r="C31" s="53"/>
      <c r="D31" s="53"/>
      <c r="E31" s="117" t="s">
        <v>93</v>
      </c>
      <c r="F31" s="53"/>
      <c r="G31" s="53"/>
      <c r="H31" s="53"/>
      <c r="I31" s="53"/>
      <c r="J31" s="53"/>
      <c r="K31" s="53"/>
      <c r="M31" s="125">
        <v>0</v>
      </c>
      <c r="N31" s="125">
        <v>1059862</v>
      </c>
      <c r="O31" s="118">
        <f t="shared" si="1"/>
        <v>1059862</v>
      </c>
    </row>
    <row r="32" spans="2:15" s="114" customFormat="1" ht="19.5" customHeight="1">
      <c r="B32" s="52"/>
      <c r="C32" s="53"/>
      <c r="D32" s="53"/>
      <c r="E32" s="117" t="s">
        <v>94</v>
      </c>
      <c r="F32" s="53"/>
      <c r="G32" s="53"/>
      <c r="H32" s="53"/>
      <c r="I32" s="53"/>
      <c r="J32" s="53"/>
      <c r="K32" s="53"/>
      <c r="M32" s="125">
        <v>178835</v>
      </c>
      <c r="N32" s="125">
        <v>0</v>
      </c>
      <c r="O32" s="118">
        <f t="shared" si="1"/>
        <v>-178835</v>
      </c>
    </row>
    <row r="33" spans="2:15" s="114" customFormat="1" ht="19.5" customHeight="1">
      <c r="B33" s="52"/>
      <c r="C33" s="53"/>
      <c r="D33" s="53"/>
      <c r="E33" s="117" t="s">
        <v>95</v>
      </c>
      <c r="F33" s="53"/>
      <c r="G33" s="53"/>
      <c r="H33" s="53"/>
      <c r="I33" s="53"/>
      <c r="J33" s="53"/>
      <c r="K33" s="53"/>
      <c r="M33" s="125">
        <v>4742652</v>
      </c>
      <c r="N33" s="125">
        <v>5093571</v>
      </c>
      <c r="O33" s="118">
        <f t="shared" si="1"/>
        <v>350919</v>
      </c>
    </row>
    <row r="34" spans="2:15" s="114" customFormat="1" ht="19.5" customHeight="1">
      <c r="B34" s="52"/>
      <c r="C34" s="53"/>
      <c r="D34" s="53"/>
      <c r="E34" s="117" t="s">
        <v>96</v>
      </c>
      <c r="F34" s="53"/>
      <c r="G34" s="53"/>
      <c r="H34" s="53"/>
      <c r="I34" s="53"/>
      <c r="J34" s="53"/>
      <c r="K34" s="53"/>
      <c r="M34" s="125">
        <v>14671415</v>
      </c>
      <c r="N34" s="125">
        <v>14741691</v>
      </c>
      <c r="O34" s="118">
        <f t="shared" si="1"/>
        <v>70276</v>
      </c>
    </row>
    <row r="35" spans="2:15" s="114" customFormat="1" ht="19.5" customHeight="1">
      <c r="B35" s="52"/>
      <c r="C35" s="53"/>
      <c r="D35" s="53"/>
      <c r="E35" s="53"/>
      <c r="F35" s="53" t="s">
        <v>97</v>
      </c>
      <c r="G35" s="53"/>
      <c r="H35" s="53"/>
      <c r="I35" s="53"/>
      <c r="J35" s="53"/>
      <c r="K35" s="53"/>
      <c r="L35" s="117"/>
      <c r="M35" s="125"/>
      <c r="N35" s="125"/>
      <c r="O35" s="118"/>
    </row>
    <row r="36" spans="2:15" s="114" customFormat="1" ht="19.5" customHeight="1">
      <c r="B36" s="52"/>
      <c r="C36" s="53"/>
      <c r="D36" s="53"/>
      <c r="E36" s="117" t="s">
        <v>98</v>
      </c>
      <c r="F36" s="53"/>
      <c r="G36" s="53"/>
      <c r="H36" s="53"/>
      <c r="I36" s="53"/>
      <c r="J36" s="53"/>
      <c r="K36" s="53"/>
      <c r="M36" s="125">
        <v>2068906</v>
      </c>
      <c r="N36" s="125">
        <v>1739504</v>
      </c>
      <c r="O36" s="118">
        <f t="shared" si="1"/>
        <v>-329402</v>
      </c>
    </row>
    <row r="37" spans="2:15" s="114" customFormat="1" ht="19.5" customHeight="1">
      <c r="B37" s="52"/>
      <c r="C37" s="53"/>
      <c r="D37" s="53"/>
      <c r="E37" s="117" t="s">
        <v>99</v>
      </c>
      <c r="F37" s="53"/>
      <c r="G37" s="53"/>
      <c r="H37" s="53"/>
      <c r="I37" s="53"/>
      <c r="J37" s="53"/>
      <c r="K37" s="53"/>
      <c r="M37" s="125">
        <v>2751616</v>
      </c>
      <c r="N37" s="125">
        <v>3007230</v>
      </c>
      <c r="O37" s="118">
        <f t="shared" si="1"/>
        <v>255614</v>
      </c>
    </row>
    <row r="38" spans="2:15" s="114" customFormat="1" ht="19.5" customHeight="1">
      <c r="B38" s="52"/>
      <c r="C38" s="53"/>
      <c r="D38" s="53"/>
      <c r="E38" s="117" t="s">
        <v>100</v>
      </c>
      <c r="F38" s="53"/>
      <c r="G38" s="53"/>
      <c r="H38" s="53"/>
      <c r="I38" s="53"/>
      <c r="J38" s="53"/>
      <c r="K38" s="53"/>
      <c r="M38" s="125">
        <v>631239</v>
      </c>
      <c r="N38" s="125">
        <v>556086</v>
      </c>
      <c r="O38" s="118">
        <f t="shared" si="1"/>
        <v>-75153</v>
      </c>
    </row>
    <row r="39" spans="2:15" s="114" customFormat="1" ht="19.5" customHeight="1">
      <c r="B39" s="52"/>
      <c r="C39" s="53"/>
      <c r="D39" s="53"/>
      <c r="E39" s="117" t="s">
        <v>101</v>
      </c>
      <c r="F39" s="53"/>
      <c r="G39" s="53"/>
      <c r="H39" s="53"/>
      <c r="I39" s="53"/>
      <c r="J39" s="53"/>
      <c r="K39" s="53"/>
      <c r="M39" s="125">
        <v>552017</v>
      </c>
      <c r="N39" s="125">
        <v>3084343</v>
      </c>
      <c r="O39" s="118">
        <f t="shared" si="1"/>
        <v>2532326</v>
      </c>
    </row>
    <row r="40" spans="2:15" s="114" customFormat="1" ht="19.5" customHeight="1">
      <c r="B40" s="52"/>
      <c r="C40" s="53"/>
      <c r="D40" s="53"/>
      <c r="E40" s="117" t="s">
        <v>102</v>
      </c>
      <c r="F40" s="53"/>
      <c r="G40" s="53"/>
      <c r="H40" s="53"/>
      <c r="I40" s="53"/>
      <c r="J40" s="53"/>
      <c r="K40" s="53"/>
      <c r="M40" s="125">
        <v>103345</v>
      </c>
      <c r="N40" s="125">
        <v>164492</v>
      </c>
      <c r="O40" s="118">
        <f t="shared" si="1"/>
        <v>61147</v>
      </c>
    </row>
    <row r="41" spans="2:15" s="114" customFormat="1" ht="19.5" customHeight="1">
      <c r="B41" s="52"/>
      <c r="C41" s="53"/>
      <c r="D41" s="53"/>
      <c r="E41" s="117" t="s">
        <v>103</v>
      </c>
      <c r="F41" s="53"/>
      <c r="G41" s="53"/>
      <c r="H41" s="53"/>
      <c r="I41" s="53"/>
      <c r="J41" s="53"/>
      <c r="K41" s="53"/>
      <c r="M41" s="125">
        <v>2026573</v>
      </c>
      <c r="N41" s="125">
        <v>2249198</v>
      </c>
      <c r="O41" s="118">
        <f t="shared" si="1"/>
        <v>222625</v>
      </c>
    </row>
    <row r="42" spans="2:15" s="114" customFormat="1" ht="19.5" customHeight="1">
      <c r="B42" s="52"/>
      <c r="C42" s="53"/>
      <c r="D42" s="53"/>
      <c r="E42" s="117" t="s">
        <v>104</v>
      </c>
      <c r="F42" s="53"/>
      <c r="G42" s="53"/>
      <c r="H42" s="53"/>
      <c r="I42" s="53"/>
      <c r="J42" s="53"/>
      <c r="K42" s="53"/>
      <c r="M42" s="125">
        <v>226826</v>
      </c>
      <c r="N42" s="125">
        <v>274207</v>
      </c>
      <c r="O42" s="118">
        <f t="shared" si="1"/>
        <v>47381</v>
      </c>
    </row>
    <row r="43" spans="2:15" s="114" customFormat="1" ht="19.5" customHeight="1">
      <c r="B43" s="52"/>
      <c r="C43" s="53"/>
      <c r="D43" s="53"/>
      <c r="E43" s="117" t="s">
        <v>105</v>
      </c>
      <c r="F43" s="53"/>
      <c r="G43" s="53"/>
      <c r="H43" s="53"/>
      <c r="I43" s="53"/>
      <c r="J43" s="53"/>
      <c r="K43" s="53"/>
      <c r="M43" s="125">
        <v>422476</v>
      </c>
      <c r="N43" s="125">
        <v>442275</v>
      </c>
      <c r="O43" s="118">
        <f t="shared" si="1"/>
        <v>19799</v>
      </c>
    </row>
    <row r="44" spans="2:15" s="114" customFormat="1" ht="19.5" customHeight="1">
      <c r="B44" s="52"/>
      <c r="C44" s="53"/>
      <c r="D44" s="53"/>
      <c r="E44" s="117" t="s">
        <v>106</v>
      </c>
      <c r="F44" s="53"/>
      <c r="G44" s="53"/>
      <c r="H44" s="53"/>
      <c r="I44" s="53"/>
      <c r="J44" s="53"/>
      <c r="K44" s="53"/>
      <c r="M44" s="80">
        <v>3384388</v>
      </c>
      <c r="N44" s="80">
        <v>3320171</v>
      </c>
      <c r="O44" s="118">
        <f t="shared" si="1"/>
        <v>-64217</v>
      </c>
    </row>
    <row r="45" spans="2:15" s="114" customFormat="1" ht="19.5" customHeight="1">
      <c r="B45" s="52"/>
      <c r="C45" s="53"/>
      <c r="D45" s="53"/>
      <c r="E45" s="117" t="s">
        <v>107</v>
      </c>
      <c r="F45" s="53"/>
      <c r="G45" s="53"/>
      <c r="H45" s="53"/>
      <c r="I45" s="53"/>
      <c r="J45" s="53"/>
      <c r="K45" s="53"/>
      <c r="M45" s="80">
        <v>258252</v>
      </c>
      <c r="N45" s="80">
        <v>839207</v>
      </c>
      <c r="O45" s="118">
        <f t="shared" si="1"/>
        <v>580955</v>
      </c>
    </row>
    <row r="46" spans="2:15" s="114" customFormat="1" ht="19.5" customHeight="1">
      <c r="B46" s="52"/>
      <c r="C46" s="53"/>
      <c r="D46" s="53"/>
      <c r="E46" s="117" t="s">
        <v>108</v>
      </c>
      <c r="F46" s="53"/>
      <c r="G46" s="53"/>
      <c r="H46" s="53"/>
      <c r="I46" s="53"/>
      <c r="J46" s="53"/>
      <c r="K46" s="53"/>
      <c r="M46" s="80">
        <v>115506404</v>
      </c>
      <c r="N46" s="80">
        <v>120014233</v>
      </c>
      <c r="O46" s="118">
        <f t="shared" si="1"/>
        <v>4507829</v>
      </c>
    </row>
    <row r="47" spans="2:15" s="114" customFormat="1" ht="19.5" customHeight="1">
      <c r="B47" s="52"/>
      <c r="C47" s="53"/>
      <c r="D47" s="53"/>
      <c r="E47" s="117" t="s">
        <v>109</v>
      </c>
      <c r="F47" s="53"/>
      <c r="G47" s="53"/>
      <c r="H47" s="53"/>
      <c r="I47" s="53"/>
      <c r="J47" s="53"/>
      <c r="K47" s="53"/>
      <c r="M47" s="80">
        <v>317442</v>
      </c>
      <c r="N47" s="80">
        <v>335647</v>
      </c>
      <c r="O47" s="118">
        <f t="shared" si="1"/>
        <v>18205</v>
      </c>
    </row>
    <row r="48" spans="2:15" s="114" customFormat="1" ht="19.5" customHeight="1">
      <c r="B48" s="52"/>
      <c r="C48" s="53"/>
      <c r="D48" s="53"/>
      <c r="E48" s="117" t="s">
        <v>110</v>
      </c>
      <c r="F48" s="53"/>
      <c r="G48" s="53"/>
      <c r="H48" s="53"/>
      <c r="I48" s="53"/>
      <c r="J48" s="53"/>
      <c r="K48" s="53"/>
      <c r="M48" s="125">
        <v>346400</v>
      </c>
      <c r="N48" s="125">
        <v>364400</v>
      </c>
      <c r="O48" s="118">
        <f t="shared" si="1"/>
        <v>18000</v>
      </c>
    </row>
    <row r="49" spans="2:15" s="114" customFormat="1" ht="19.5" customHeight="1">
      <c r="B49" s="52"/>
      <c r="C49" s="53"/>
      <c r="D49" s="53"/>
      <c r="E49" s="117" t="s">
        <v>114</v>
      </c>
      <c r="F49" s="53"/>
      <c r="G49" s="53"/>
      <c r="H49" s="53"/>
      <c r="I49" s="53"/>
      <c r="J49" s="53"/>
      <c r="K49" s="53"/>
      <c r="M49" s="80">
        <v>527</v>
      </c>
      <c r="N49" s="80">
        <v>0</v>
      </c>
      <c r="O49" s="118">
        <f t="shared" si="1"/>
        <v>-527</v>
      </c>
    </row>
    <row r="50" spans="2:15" s="114" customFormat="1" ht="19.5" customHeight="1">
      <c r="B50" s="52"/>
      <c r="C50" s="53"/>
      <c r="D50" s="53"/>
      <c r="E50" s="117" t="s">
        <v>115</v>
      </c>
      <c r="F50" s="53"/>
      <c r="G50" s="53"/>
      <c r="H50" s="53"/>
      <c r="I50" s="53"/>
      <c r="J50" s="53"/>
      <c r="K50" s="53"/>
      <c r="M50" s="80">
        <v>120000</v>
      </c>
      <c r="N50" s="80">
        <v>1285360</v>
      </c>
      <c r="O50" s="118">
        <f t="shared" si="1"/>
        <v>1165360</v>
      </c>
    </row>
    <row r="51" spans="2:15" s="114" customFormat="1" ht="19.5" customHeight="1">
      <c r="B51" s="52"/>
      <c r="C51" s="53"/>
      <c r="D51" s="53"/>
      <c r="E51" s="117" t="s">
        <v>117</v>
      </c>
      <c r="F51" s="53"/>
      <c r="G51" s="53"/>
      <c r="H51" s="53"/>
      <c r="I51" s="53"/>
      <c r="J51" s="53"/>
      <c r="K51" s="53"/>
      <c r="M51" s="80">
        <v>1257264</v>
      </c>
      <c r="N51" s="80">
        <v>1434852</v>
      </c>
      <c r="O51" s="118">
        <f t="shared" si="1"/>
        <v>177588</v>
      </c>
    </row>
    <row r="52" spans="2:15" s="114" customFormat="1" ht="19.5" customHeight="1">
      <c r="B52" s="52"/>
      <c r="C52" s="53"/>
      <c r="D52" s="53"/>
      <c r="E52" s="117" t="s">
        <v>119</v>
      </c>
      <c r="F52" s="53"/>
      <c r="G52" s="53"/>
      <c r="H52" s="53"/>
      <c r="I52" s="53"/>
      <c r="J52" s="53"/>
      <c r="K52" s="53"/>
      <c r="M52" s="80">
        <v>22228</v>
      </c>
      <c r="N52" s="80">
        <v>98</v>
      </c>
      <c r="O52" s="118">
        <f t="shared" si="1"/>
        <v>-22130</v>
      </c>
    </row>
    <row r="53" spans="2:15" s="114" customFormat="1" ht="19.5" customHeight="1">
      <c r="B53" s="52"/>
      <c r="C53" s="53"/>
      <c r="D53" s="53"/>
      <c r="E53" s="117" t="s">
        <v>118</v>
      </c>
      <c r="F53" s="53"/>
      <c r="G53" s="53"/>
      <c r="H53" s="53"/>
      <c r="I53" s="53"/>
      <c r="J53" s="53"/>
      <c r="K53" s="53"/>
      <c r="M53" s="125">
        <v>535296</v>
      </c>
      <c r="N53" s="125">
        <v>891968</v>
      </c>
      <c r="O53" s="118">
        <f t="shared" si="1"/>
        <v>356672</v>
      </c>
    </row>
    <row r="54" spans="1:15" s="68" customFormat="1" ht="19.5" customHeight="1">
      <c r="A54" s="71"/>
      <c r="B54" s="24"/>
      <c r="C54" s="22"/>
      <c r="D54" s="22"/>
      <c r="E54" s="22"/>
      <c r="F54" s="22"/>
      <c r="G54" s="22" t="s">
        <v>10</v>
      </c>
      <c r="H54" s="22"/>
      <c r="I54" s="22"/>
      <c r="J54" s="22"/>
      <c r="K54" s="22"/>
      <c r="L54" s="22"/>
      <c r="M54" s="99">
        <f>SUM(M27:M53)</f>
        <v>218990600</v>
      </c>
      <c r="N54" s="99">
        <f>SUM(N27:N53)</f>
        <v>230737528</v>
      </c>
      <c r="O54" s="86">
        <f>N54-M54</f>
        <v>11746928</v>
      </c>
    </row>
    <row r="55" spans="1:15" s="68" customFormat="1" ht="19.5" customHeight="1">
      <c r="A55" s="71"/>
      <c r="B55" s="24"/>
      <c r="C55" s="22"/>
      <c r="D55" s="22"/>
      <c r="E55" s="22" t="s">
        <v>6</v>
      </c>
      <c r="F55" s="22"/>
      <c r="G55" s="22"/>
      <c r="H55" s="22"/>
      <c r="I55" s="22"/>
      <c r="J55" s="22"/>
      <c r="K55" s="22"/>
      <c r="L55" s="22"/>
      <c r="M55" s="99"/>
      <c r="N55" s="99"/>
      <c r="O55" s="86"/>
    </row>
    <row r="56" spans="1:15" s="68" customFormat="1" ht="19.5" customHeight="1">
      <c r="A56" s="71"/>
      <c r="B56" s="24"/>
      <c r="C56" s="22"/>
      <c r="D56" s="22"/>
      <c r="E56" s="22"/>
      <c r="F56" s="22" t="s">
        <v>8</v>
      </c>
      <c r="G56" s="22"/>
      <c r="H56" s="22"/>
      <c r="I56" s="22"/>
      <c r="J56" s="22"/>
      <c r="K56" s="22"/>
      <c r="L56" s="22"/>
      <c r="M56" s="101">
        <v>0</v>
      </c>
      <c r="N56" s="101">
        <v>0</v>
      </c>
      <c r="O56" s="89">
        <v>0</v>
      </c>
    </row>
    <row r="57" spans="1:15" s="68" customFormat="1" ht="19.5" customHeight="1">
      <c r="A57" s="71"/>
      <c r="B57" s="24"/>
      <c r="C57" s="22"/>
      <c r="D57" s="22"/>
      <c r="E57" s="22"/>
      <c r="F57" s="22" t="s">
        <v>11</v>
      </c>
      <c r="G57" s="22"/>
      <c r="H57" s="22"/>
      <c r="I57" s="22"/>
      <c r="J57" s="22"/>
      <c r="K57" s="22"/>
      <c r="L57" s="22"/>
      <c r="M57" s="101">
        <v>0</v>
      </c>
      <c r="N57" s="101">
        <v>0</v>
      </c>
      <c r="O57" s="89">
        <v>0</v>
      </c>
    </row>
    <row r="58" spans="1:15" s="68" customFormat="1" ht="19.5" customHeight="1" thickBot="1">
      <c r="A58" s="71"/>
      <c r="B58" s="24"/>
      <c r="C58" s="22"/>
      <c r="D58" s="22"/>
      <c r="E58" s="22"/>
      <c r="F58" s="22"/>
      <c r="G58" s="22" t="s">
        <v>26</v>
      </c>
      <c r="H58" s="22"/>
      <c r="I58" s="22"/>
      <c r="J58" s="22"/>
      <c r="K58" s="22"/>
      <c r="L58" s="22"/>
      <c r="M58" s="101">
        <f>SUM(M56:M57)</f>
        <v>0</v>
      </c>
      <c r="N58" s="101">
        <f>SUM(N56:N57)</f>
        <v>0</v>
      </c>
      <c r="O58" s="89">
        <f>N58-M58</f>
        <v>0</v>
      </c>
    </row>
    <row r="59" spans="1:15" s="68" customFormat="1" ht="19.5" customHeight="1" thickBot="1">
      <c r="A59" s="71"/>
      <c r="B59" s="26"/>
      <c r="C59" s="27"/>
      <c r="D59" s="27"/>
      <c r="E59" s="27"/>
      <c r="F59" s="27"/>
      <c r="G59" s="27"/>
      <c r="H59" s="27" t="s">
        <v>12</v>
      </c>
      <c r="I59" s="27"/>
      <c r="J59" s="27"/>
      <c r="K59" s="27"/>
      <c r="L59" s="27"/>
      <c r="M59" s="103">
        <f>M54+M58</f>
        <v>218990600</v>
      </c>
      <c r="N59" s="103">
        <f>N54+N58</f>
        <v>230737528</v>
      </c>
      <c r="O59" s="88">
        <f>N59-M59</f>
        <v>11746928</v>
      </c>
    </row>
    <row r="60" spans="1:15" s="68" customFormat="1" ht="19.5" customHeight="1">
      <c r="A60" s="71"/>
      <c r="B60" s="24"/>
      <c r="C60" s="22"/>
      <c r="D60" s="22"/>
      <c r="E60" s="22"/>
      <c r="F60" s="22"/>
      <c r="G60" s="22" t="s">
        <v>22</v>
      </c>
      <c r="H60" s="22"/>
      <c r="I60" s="70"/>
      <c r="J60" s="22"/>
      <c r="K60" s="22"/>
      <c r="L60" s="22"/>
      <c r="M60" s="90">
        <f>M24-M59</f>
        <v>-6440175</v>
      </c>
      <c r="N60" s="90">
        <f>N24-N59</f>
        <v>-8998102</v>
      </c>
      <c r="O60" s="84">
        <f>N60-M60</f>
        <v>-2557927</v>
      </c>
    </row>
    <row r="61" spans="1:15" s="68" customFormat="1" ht="19.5" customHeight="1">
      <c r="A61" s="71"/>
      <c r="B61" s="24"/>
      <c r="C61" s="22" t="s">
        <v>15</v>
      </c>
      <c r="D61" s="22"/>
      <c r="E61" s="22"/>
      <c r="F61" s="22"/>
      <c r="G61" s="22"/>
      <c r="H61" s="22"/>
      <c r="I61" s="22"/>
      <c r="J61" s="22"/>
      <c r="K61" s="22"/>
      <c r="L61" s="22"/>
      <c r="M61" s="99"/>
      <c r="N61" s="99"/>
      <c r="O61" s="86"/>
    </row>
    <row r="62" spans="1:15" s="68" customFormat="1" ht="19.5" customHeight="1">
      <c r="A62" s="71"/>
      <c r="B62" s="24"/>
      <c r="C62" s="22"/>
      <c r="D62" s="22" t="s">
        <v>16</v>
      </c>
      <c r="E62" s="22"/>
      <c r="F62" s="22"/>
      <c r="G62" s="22"/>
      <c r="H62" s="22"/>
      <c r="I62" s="22"/>
      <c r="J62" s="22"/>
      <c r="K62" s="22"/>
      <c r="L62" s="25"/>
      <c r="M62" s="99" t="s">
        <v>56</v>
      </c>
      <c r="N62" s="99" t="s">
        <v>56</v>
      </c>
      <c r="O62" s="86"/>
    </row>
    <row r="63" spans="1:15" s="68" customFormat="1" ht="19.5" customHeight="1">
      <c r="A63" s="71"/>
      <c r="B63" s="24"/>
      <c r="C63" s="22"/>
      <c r="D63" s="22"/>
      <c r="E63" s="22" t="s">
        <v>133</v>
      </c>
      <c r="F63" s="22"/>
      <c r="G63" s="22"/>
      <c r="H63" s="22"/>
      <c r="I63" s="22"/>
      <c r="J63" s="22"/>
      <c r="K63" s="22"/>
      <c r="L63" s="25"/>
      <c r="M63" s="99">
        <v>0</v>
      </c>
      <c r="N63" s="99">
        <v>50000</v>
      </c>
      <c r="O63" s="118">
        <f>N63-M63</f>
        <v>50000</v>
      </c>
    </row>
    <row r="64" spans="1:15" s="68" customFormat="1" ht="19.5" customHeight="1">
      <c r="A64" s="71"/>
      <c r="B64" s="24"/>
      <c r="C64" s="22"/>
      <c r="D64" s="22"/>
      <c r="E64" s="22" t="s">
        <v>88</v>
      </c>
      <c r="F64" s="22"/>
      <c r="G64" s="22"/>
      <c r="H64" s="22"/>
      <c r="I64" s="22"/>
      <c r="J64" s="22"/>
      <c r="K64" s="22"/>
      <c r="L64" s="25"/>
      <c r="M64" s="99">
        <v>977994</v>
      </c>
      <c r="N64" s="99">
        <v>0</v>
      </c>
      <c r="O64" s="118">
        <f>N64-M64</f>
        <v>-977994</v>
      </c>
    </row>
    <row r="65" spans="1:15" s="68" customFormat="1" ht="19.5" customHeight="1" thickBot="1">
      <c r="A65" s="71"/>
      <c r="B65" s="24"/>
      <c r="C65" s="22"/>
      <c r="D65" s="22"/>
      <c r="E65" s="22" t="s">
        <v>23</v>
      </c>
      <c r="F65" s="22"/>
      <c r="G65" s="22"/>
      <c r="H65" s="22"/>
      <c r="I65" s="22"/>
      <c r="J65" s="22"/>
      <c r="K65" s="22"/>
      <c r="L65" s="25"/>
      <c r="M65" s="101">
        <v>0</v>
      </c>
      <c r="N65" s="101">
        <v>0</v>
      </c>
      <c r="O65" s="118">
        <f>N65-M65</f>
        <v>0</v>
      </c>
    </row>
    <row r="66" spans="1:15" s="68" customFormat="1" ht="19.5" customHeight="1" thickBot="1">
      <c r="A66" s="71"/>
      <c r="B66" s="26"/>
      <c r="C66" s="27"/>
      <c r="D66" s="27"/>
      <c r="E66" s="27"/>
      <c r="F66" s="27"/>
      <c r="G66" s="27"/>
      <c r="H66" s="27" t="s">
        <v>17</v>
      </c>
      <c r="I66" s="27"/>
      <c r="J66" s="27"/>
      <c r="K66" s="27"/>
      <c r="L66" s="28"/>
      <c r="M66" s="103">
        <f>SUM(M63:M65)</f>
        <v>977994</v>
      </c>
      <c r="N66" s="103">
        <f>SUM(N63:N65)</f>
        <v>50000</v>
      </c>
      <c r="O66" s="88">
        <f>N66-M66</f>
        <v>-927994</v>
      </c>
    </row>
    <row r="67" spans="1:15" s="68" customFormat="1" ht="19.5" customHeight="1">
      <c r="A67" s="71"/>
      <c r="B67" s="24"/>
      <c r="C67" s="22"/>
      <c r="D67" s="22" t="s">
        <v>24</v>
      </c>
      <c r="E67" s="22"/>
      <c r="F67" s="22"/>
      <c r="G67" s="22"/>
      <c r="H67" s="22"/>
      <c r="I67" s="22"/>
      <c r="J67" s="22"/>
      <c r="K67" s="22"/>
      <c r="L67" s="25"/>
      <c r="M67" s="90"/>
      <c r="N67" s="90"/>
      <c r="O67" s="84"/>
    </row>
    <row r="68" spans="1:15" s="68" customFormat="1" ht="19.5" customHeight="1">
      <c r="A68" s="71"/>
      <c r="B68" s="24"/>
      <c r="C68" s="22"/>
      <c r="D68" s="22"/>
      <c r="E68" s="22" t="s">
        <v>51</v>
      </c>
      <c r="F68" s="22"/>
      <c r="G68" s="22"/>
      <c r="H68" s="22"/>
      <c r="I68" s="22"/>
      <c r="J68" s="22"/>
      <c r="K68" s="22"/>
      <c r="L68" s="25"/>
      <c r="M68" s="99">
        <v>0</v>
      </c>
      <c r="N68" s="99">
        <v>1</v>
      </c>
      <c r="O68" s="118">
        <f>N68-M68</f>
        <v>1</v>
      </c>
    </row>
    <row r="69" spans="1:15" s="68" customFormat="1" ht="19.5" customHeight="1" thickBot="1">
      <c r="A69" s="71"/>
      <c r="B69" s="30"/>
      <c r="C69" s="31"/>
      <c r="D69" s="31"/>
      <c r="E69" s="22" t="s">
        <v>52</v>
      </c>
      <c r="F69" s="31"/>
      <c r="G69" s="31"/>
      <c r="H69" s="31"/>
      <c r="I69" s="31"/>
      <c r="J69" s="31"/>
      <c r="K69" s="31"/>
      <c r="L69" s="32"/>
      <c r="M69" s="101">
        <v>0</v>
      </c>
      <c r="N69" s="101">
        <v>0</v>
      </c>
      <c r="O69" s="118">
        <f>N69-M69</f>
        <v>0</v>
      </c>
    </row>
    <row r="70" spans="1:15" s="68" customFormat="1" ht="19.5" customHeight="1" thickBot="1">
      <c r="A70" s="71"/>
      <c r="B70" s="26"/>
      <c r="C70" s="27"/>
      <c r="D70" s="27"/>
      <c r="E70" s="27"/>
      <c r="F70" s="27"/>
      <c r="G70" s="27"/>
      <c r="H70" s="27" t="s">
        <v>25</v>
      </c>
      <c r="I70" s="27"/>
      <c r="J70" s="27"/>
      <c r="K70" s="27"/>
      <c r="L70" s="28"/>
      <c r="M70" s="103">
        <f>SUM(M68:M69)</f>
        <v>0</v>
      </c>
      <c r="N70" s="103">
        <f>SUM(N68:N69)</f>
        <v>1</v>
      </c>
      <c r="O70" s="88">
        <f aca="true" t="shared" si="2" ref="O70:O76">N70-M70</f>
        <v>1</v>
      </c>
    </row>
    <row r="71" spans="1:15" s="68" customFormat="1" ht="19.5" customHeight="1">
      <c r="A71" s="71"/>
      <c r="B71" s="24"/>
      <c r="C71" s="22"/>
      <c r="D71" s="22"/>
      <c r="E71" s="22"/>
      <c r="F71" s="22"/>
      <c r="G71" s="22" t="s">
        <v>18</v>
      </c>
      <c r="H71" s="22"/>
      <c r="I71" s="22"/>
      <c r="J71" s="22"/>
      <c r="K71" s="22"/>
      <c r="L71" s="22"/>
      <c r="M71" s="90">
        <f>M66-M70</f>
        <v>977994</v>
      </c>
      <c r="N71" s="90">
        <f>N66-N70</f>
        <v>49999</v>
      </c>
      <c r="O71" s="84">
        <f t="shared" si="2"/>
        <v>-927995</v>
      </c>
    </row>
    <row r="72" spans="1:15" s="68" customFormat="1" ht="19.5" customHeight="1">
      <c r="A72" s="71"/>
      <c r="B72" s="24"/>
      <c r="C72" s="22"/>
      <c r="D72" s="22"/>
      <c r="E72" s="22"/>
      <c r="F72" s="22"/>
      <c r="G72" s="22"/>
      <c r="H72" s="22" t="s">
        <v>57</v>
      </c>
      <c r="I72" s="22"/>
      <c r="J72" s="22"/>
      <c r="K72" s="22"/>
      <c r="L72" s="22"/>
      <c r="M72" s="90">
        <v>0</v>
      </c>
      <c r="N72" s="90">
        <f>641154-30000000</f>
        <v>-29358846</v>
      </c>
      <c r="O72" s="84">
        <f t="shared" si="2"/>
        <v>-29358846</v>
      </c>
    </row>
    <row r="73" spans="1:15" s="68" customFormat="1" ht="19.5" customHeight="1">
      <c r="A73" s="71"/>
      <c r="B73" s="24"/>
      <c r="C73" s="22"/>
      <c r="D73" s="22"/>
      <c r="E73" s="22"/>
      <c r="F73" s="22"/>
      <c r="G73" s="22" t="s">
        <v>39</v>
      </c>
      <c r="H73" s="22"/>
      <c r="I73" s="22"/>
      <c r="J73" s="22"/>
      <c r="K73" s="22"/>
      <c r="L73" s="22"/>
      <c r="M73" s="99">
        <f>M60+M71+M72</f>
        <v>-5462181</v>
      </c>
      <c r="N73" s="99">
        <f>N60+N71+N72</f>
        <v>-38306949</v>
      </c>
      <c r="O73" s="86">
        <f t="shared" si="2"/>
        <v>-32844768</v>
      </c>
    </row>
    <row r="74" spans="1:15" s="68" customFormat="1" ht="19.5" customHeight="1">
      <c r="A74" s="71"/>
      <c r="B74" s="24"/>
      <c r="C74" s="22"/>
      <c r="D74" s="22"/>
      <c r="E74" s="22"/>
      <c r="F74" s="22"/>
      <c r="G74" s="22" t="s">
        <v>40</v>
      </c>
      <c r="H74" s="22"/>
      <c r="I74" s="22"/>
      <c r="J74" s="22"/>
      <c r="K74" s="22"/>
      <c r="L74" s="22"/>
      <c r="M74" s="99">
        <v>121468922</v>
      </c>
      <c r="N74" s="99">
        <f>M76</f>
        <v>116006741</v>
      </c>
      <c r="O74" s="86">
        <f t="shared" si="2"/>
        <v>-5462181</v>
      </c>
    </row>
    <row r="75" spans="1:15" s="68" customFormat="1" ht="19.5" customHeight="1" thickBot="1">
      <c r="A75" s="71"/>
      <c r="B75" s="24"/>
      <c r="C75" s="22"/>
      <c r="D75" s="22"/>
      <c r="E75" s="22"/>
      <c r="F75" s="22"/>
      <c r="G75" s="22" t="s">
        <v>41</v>
      </c>
      <c r="H75" s="22"/>
      <c r="I75" s="22"/>
      <c r="J75" s="22"/>
      <c r="K75" s="22"/>
      <c r="L75" s="22"/>
      <c r="M75" s="99">
        <f>M73+M74</f>
        <v>116006741</v>
      </c>
      <c r="N75" s="99">
        <f>N73+N74</f>
        <v>77699792</v>
      </c>
      <c r="O75" s="86">
        <f t="shared" si="2"/>
        <v>-38306949</v>
      </c>
    </row>
    <row r="76" spans="1:15" s="68" customFormat="1" ht="19.5" customHeight="1" thickBot="1">
      <c r="A76" s="71"/>
      <c r="B76" s="26" t="s">
        <v>38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87">
        <f>M75</f>
        <v>116006741</v>
      </c>
      <c r="N76" s="87">
        <f>N75</f>
        <v>77699792</v>
      </c>
      <c r="O76" s="88">
        <f t="shared" si="2"/>
        <v>-38306949</v>
      </c>
    </row>
    <row r="77" spans="2:16" s="68" customFormat="1" ht="18" customHeight="1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</row>
    <row r="78" s="68" customFormat="1" ht="18" customHeight="1"/>
    <row r="79" s="68" customFormat="1" ht="18" customHeight="1"/>
    <row r="80" s="68" customFormat="1" ht="18" customHeight="1"/>
    <row r="81" s="68" customFormat="1" ht="18" customHeight="1"/>
    <row r="82" s="68" customFormat="1" ht="18" customHeight="1"/>
    <row r="83" s="68" customFormat="1" ht="18" customHeight="1"/>
    <row r="84" s="68" customFormat="1" ht="18" customHeight="1"/>
    <row r="85" s="68" customFormat="1" ht="18" customHeight="1"/>
    <row r="86" s="68" customFormat="1" ht="18" customHeight="1"/>
    <row r="87" s="68" customFormat="1" ht="18" customHeight="1"/>
    <row r="88" s="68" customFormat="1" ht="18" customHeight="1"/>
    <row r="89" s="68" customFormat="1" ht="18" customHeight="1"/>
    <row r="90" s="68" customFormat="1" ht="18" customHeight="1"/>
    <row r="91" s="68" customFormat="1" ht="18" customHeight="1"/>
    <row r="92" s="68" customFormat="1" ht="18" customHeight="1"/>
    <row r="93" s="68" customFormat="1" ht="18" customHeight="1"/>
    <row r="94" s="68" customFormat="1" ht="18" customHeight="1"/>
    <row r="95" s="68" customFormat="1" ht="18" customHeight="1"/>
    <row r="96" s="68" customFormat="1" ht="18" customHeight="1"/>
    <row r="97" s="68" customFormat="1" ht="18" customHeight="1"/>
    <row r="98" s="68" customFormat="1" ht="18" customHeight="1"/>
    <row r="99" s="68" customFormat="1" ht="18" customHeight="1"/>
    <row r="100" s="68" customFormat="1" ht="18" customHeight="1"/>
    <row r="101" s="68" customFormat="1" ht="18" customHeight="1"/>
    <row r="102" s="68" customFormat="1" ht="18" customHeight="1"/>
    <row r="103" s="68" customFormat="1" ht="18" customHeight="1"/>
    <row r="104" s="68" customFormat="1" ht="18" customHeight="1"/>
    <row r="105" s="68" customFormat="1" ht="18" customHeight="1"/>
    <row r="106" s="68" customFormat="1" ht="18" customHeight="1"/>
    <row r="107" s="68" customFormat="1" ht="18" customHeight="1"/>
    <row r="108" s="68" customFormat="1" ht="18" customHeight="1"/>
    <row r="109" s="68" customFormat="1" ht="18" customHeight="1"/>
    <row r="110" s="68" customFormat="1" ht="18" customHeight="1"/>
    <row r="111" s="68" customFormat="1" ht="18" customHeight="1"/>
    <row r="112" s="68" customFormat="1" ht="18" customHeight="1"/>
    <row r="113" s="68" customFormat="1" ht="18" customHeight="1"/>
    <row r="114" s="68" customFormat="1" ht="18" customHeight="1"/>
    <row r="115" s="68" customFormat="1" ht="18" customHeight="1"/>
    <row r="116" s="68" customFormat="1" ht="18" customHeight="1"/>
    <row r="117" s="68" customFormat="1" ht="18" customHeight="1"/>
    <row r="118" s="68" customFormat="1" ht="18" customHeight="1"/>
    <row r="119" s="68" customFormat="1" ht="18" customHeight="1"/>
    <row r="120" s="68" customFormat="1" ht="18" customHeight="1"/>
    <row r="121" s="68" customFormat="1" ht="18" customHeight="1"/>
    <row r="122" s="68" customFormat="1" ht="18" customHeight="1"/>
    <row r="123" s="68" customFormat="1" ht="18" customHeight="1"/>
    <row r="124" s="68" customFormat="1" ht="18" customHeight="1"/>
    <row r="125" s="68" customFormat="1" ht="18" customHeight="1"/>
    <row r="126" s="68" customFormat="1" ht="18" customHeight="1"/>
    <row r="127" s="68" customFormat="1" ht="18" customHeight="1"/>
    <row r="128" s="68" customFormat="1" ht="18" customHeight="1"/>
    <row r="129" s="68" customFormat="1" ht="18" customHeight="1"/>
    <row r="130" s="68" customFormat="1" ht="18" customHeight="1"/>
    <row r="131" s="68" customFormat="1" ht="18" customHeight="1"/>
    <row r="132" s="68" customFormat="1" ht="18" customHeight="1"/>
    <row r="133" s="68" customFormat="1" ht="18" customHeight="1"/>
    <row r="134" s="68" customFormat="1" ht="18" customHeight="1"/>
    <row r="135" s="68" customFormat="1" ht="18" customHeight="1"/>
    <row r="136" s="68" customFormat="1" ht="18" customHeight="1"/>
    <row r="137" s="68" customFormat="1" ht="18" customHeight="1"/>
    <row r="138" s="68" customFormat="1" ht="18" customHeight="1"/>
    <row r="139" s="68" customFormat="1" ht="18" customHeight="1"/>
    <row r="140" s="68" customFormat="1" ht="18" customHeight="1"/>
    <row r="141" s="68" customFormat="1" ht="18" customHeight="1"/>
    <row r="142" s="68" customFormat="1" ht="18" customHeight="1"/>
    <row r="143" s="68" customFormat="1" ht="18" customHeight="1"/>
    <row r="144" s="68" customFormat="1" ht="18" customHeight="1"/>
    <row r="145" s="68" customFormat="1" ht="18" customHeight="1"/>
    <row r="146" s="68" customFormat="1" ht="18" customHeight="1"/>
    <row r="147" s="68" customFormat="1" ht="18" customHeight="1"/>
    <row r="148" s="68" customFormat="1" ht="18" customHeight="1"/>
    <row r="149" s="68" customFormat="1" ht="18" customHeight="1"/>
    <row r="150" s="68" customFormat="1" ht="18" customHeight="1"/>
    <row r="151" s="68" customFormat="1" ht="18" customHeight="1"/>
    <row r="152" s="68" customFormat="1" ht="18" customHeight="1"/>
    <row r="153" s="68" customFormat="1" ht="18" customHeight="1"/>
    <row r="154" s="68" customFormat="1" ht="18" customHeight="1"/>
    <row r="155" s="68" customFormat="1" ht="18" customHeight="1"/>
    <row r="156" s="68" customFormat="1" ht="18" customHeight="1"/>
    <row r="157" s="68" customFormat="1" ht="18" customHeight="1"/>
    <row r="158" s="68" customFormat="1" ht="18" customHeight="1"/>
    <row r="159" s="68" customFormat="1" ht="18" customHeight="1"/>
    <row r="160" s="68" customFormat="1" ht="18" customHeight="1"/>
    <row r="161" s="68" customFormat="1" ht="18" customHeight="1"/>
    <row r="162" s="68" customFormat="1" ht="18" customHeight="1"/>
    <row r="163" s="68" customFormat="1" ht="18" customHeight="1"/>
    <row r="164" s="68" customFormat="1" ht="18" customHeight="1"/>
    <row r="165" s="68" customFormat="1" ht="18" customHeight="1"/>
    <row r="166" s="68" customFormat="1" ht="18" customHeight="1"/>
    <row r="167" s="68" customFormat="1" ht="18" customHeight="1"/>
    <row r="168" s="68" customFormat="1" ht="18" customHeight="1"/>
    <row r="169" s="68" customFormat="1" ht="18" customHeight="1"/>
    <row r="170" s="68" customFormat="1" ht="18" customHeight="1"/>
    <row r="171" s="68" customFormat="1" ht="18" customHeight="1"/>
    <row r="172" s="68" customFormat="1" ht="18" customHeight="1"/>
    <row r="173" s="68" customFormat="1" ht="18" customHeight="1"/>
    <row r="174" s="68" customFormat="1" ht="18" customHeight="1"/>
    <row r="175" s="68" customFormat="1" ht="18" customHeight="1"/>
    <row r="176" s="68" customFormat="1" ht="18" customHeight="1"/>
    <row r="177" s="68" customFormat="1" ht="18" customHeight="1"/>
    <row r="178" s="68" customFormat="1" ht="18" customHeight="1"/>
    <row r="179" s="68" customFormat="1" ht="18" customHeight="1"/>
    <row r="180" s="68" customFormat="1" ht="18" customHeight="1"/>
    <row r="181" s="68" customFormat="1" ht="18" customHeight="1"/>
    <row r="182" s="68" customFormat="1" ht="18" customHeight="1"/>
    <row r="183" s="68" customFormat="1" ht="18" customHeight="1"/>
    <row r="184" s="68" customFormat="1" ht="18" customHeight="1"/>
    <row r="185" s="68" customFormat="1" ht="18" customHeight="1"/>
    <row r="186" s="68" customFormat="1" ht="18" customHeight="1"/>
    <row r="187" s="68" customFormat="1" ht="18" customHeight="1"/>
    <row r="188" s="68" customFormat="1" ht="18" customHeight="1"/>
    <row r="189" s="68" customFormat="1" ht="18" customHeight="1"/>
    <row r="190" s="68" customFormat="1" ht="18" customHeight="1"/>
    <row r="191" s="68" customFormat="1" ht="18" customHeight="1"/>
    <row r="192" s="68" customFormat="1" ht="18" customHeight="1"/>
    <row r="193" s="68" customFormat="1" ht="18" customHeight="1"/>
    <row r="194" s="68" customFormat="1" ht="18" customHeight="1"/>
    <row r="195" s="68" customFormat="1" ht="18" customHeight="1"/>
    <row r="196" s="68" customFormat="1" ht="18" customHeight="1"/>
    <row r="197" s="68" customFormat="1" ht="18" customHeight="1"/>
    <row r="198" s="68" customFormat="1" ht="18" customHeight="1"/>
    <row r="199" s="68" customFormat="1" ht="18" customHeight="1"/>
    <row r="200" s="68" customFormat="1" ht="18" customHeight="1"/>
    <row r="201" s="68" customFormat="1" ht="18" customHeight="1"/>
    <row r="202" s="68" customFormat="1" ht="18" customHeight="1"/>
    <row r="203" s="68" customFormat="1" ht="18" customHeight="1"/>
    <row r="204" s="68" customFormat="1" ht="18" customHeight="1"/>
    <row r="205" s="68" customFormat="1" ht="18" customHeight="1"/>
    <row r="206" s="68" customFormat="1" ht="18" customHeight="1"/>
    <row r="207" s="68" customFormat="1" ht="18" customHeight="1"/>
    <row r="208" s="68" customFormat="1" ht="18" customHeight="1"/>
    <row r="209" s="68" customFormat="1" ht="18" customHeight="1"/>
    <row r="210" s="68" customFormat="1" ht="18" customHeight="1"/>
    <row r="211" s="68" customFormat="1" ht="18" customHeight="1"/>
    <row r="212" s="68" customFormat="1" ht="18" customHeight="1"/>
    <row r="213" s="68" customFormat="1" ht="18" customHeight="1"/>
    <row r="214" s="68" customFormat="1" ht="18" customHeight="1"/>
    <row r="215" s="68" customFormat="1" ht="18" customHeight="1"/>
    <row r="216" s="68" customFormat="1" ht="18" customHeight="1"/>
    <row r="217" s="68" customFormat="1" ht="18" customHeight="1"/>
    <row r="218" s="68" customFormat="1" ht="18" customHeight="1"/>
    <row r="219" s="68" customFormat="1" ht="18" customHeight="1"/>
    <row r="220" s="68" customFormat="1" ht="18" customHeight="1"/>
    <row r="221" s="68" customFormat="1" ht="18" customHeight="1"/>
    <row r="222" s="68" customFormat="1" ht="18" customHeight="1"/>
    <row r="223" s="68" customFormat="1" ht="18" customHeight="1"/>
    <row r="224" s="68" customFormat="1" ht="18" customHeight="1"/>
    <row r="225" s="68" customFormat="1" ht="18" customHeight="1"/>
    <row r="226" s="68" customFormat="1" ht="18" customHeight="1"/>
    <row r="227" s="68" customFormat="1" ht="18" customHeight="1"/>
    <row r="228" s="68" customFormat="1" ht="18" customHeight="1"/>
    <row r="229" s="68" customFormat="1" ht="18" customHeight="1"/>
    <row r="230" s="68" customFormat="1" ht="18" customHeight="1"/>
    <row r="231" s="68" customFormat="1" ht="18" customHeight="1"/>
    <row r="232" s="68" customFormat="1" ht="18" customHeight="1"/>
    <row r="233" s="68" customFormat="1" ht="18" customHeight="1"/>
    <row r="234" s="68" customFormat="1" ht="18" customHeight="1"/>
    <row r="235" s="68" customFormat="1" ht="18" customHeight="1"/>
    <row r="236" s="68" customFormat="1" ht="18" customHeight="1"/>
    <row r="237" s="68" customFormat="1" ht="18" customHeight="1"/>
    <row r="238" s="68" customFormat="1" ht="18" customHeight="1"/>
    <row r="239" s="68" customFormat="1" ht="18" customHeight="1"/>
    <row r="240" s="68" customFormat="1" ht="18" customHeight="1"/>
    <row r="241" s="68" customFormat="1" ht="18" customHeight="1"/>
    <row r="242" s="68" customFormat="1" ht="18" customHeight="1"/>
    <row r="243" s="68" customFormat="1" ht="18" customHeight="1"/>
    <row r="244" s="68" customFormat="1" ht="18" customHeight="1"/>
    <row r="245" s="68" customFormat="1" ht="18" customHeight="1"/>
    <row r="246" s="68" customFormat="1" ht="18" customHeight="1"/>
    <row r="247" s="68" customFormat="1" ht="18" customHeight="1"/>
    <row r="248" s="68" customFormat="1" ht="18" customHeight="1"/>
    <row r="249" s="68" customFormat="1" ht="18" customHeight="1"/>
    <row r="250" s="68" customFormat="1" ht="18" customHeight="1"/>
    <row r="251" s="68" customFormat="1" ht="18" customHeight="1"/>
    <row r="252" s="68" customFormat="1" ht="18" customHeight="1"/>
    <row r="253" s="68" customFormat="1" ht="18" customHeight="1"/>
  </sheetData>
  <sheetProtection sheet="1" objects="1" scenarios="1"/>
  <mergeCells count="1">
    <mergeCell ref="B12:L12"/>
  </mergeCells>
  <printOptions horizontalCentered="1"/>
  <pageMargins left="0.5905511811023623" right="0.5905511811023623" top="0.7874015748031497" bottom="0.3937007874015748" header="0.196850393700787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06"/>
  <sheetViews>
    <sheetView view="pageBreakPreview" zoomScale="90" zoomScaleNormal="85" zoomScaleSheetLayoutView="90" zoomScalePageLayoutView="0" workbookViewId="0" topLeftCell="A1">
      <selection activeCell="A1" sqref="A1"/>
    </sheetView>
  </sheetViews>
  <sheetFormatPr defaultColWidth="9.00390625" defaultRowHeight="18" customHeight="1"/>
  <cols>
    <col min="1" max="1" width="8.421875" style="2" customWidth="1"/>
    <col min="2" max="11" width="2.00390625" style="2" customWidth="1"/>
    <col min="12" max="12" width="21.00390625" style="2" customWidth="1"/>
    <col min="13" max="15" width="16.8515625" style="2" customWidth="1"/>
    <col min="16" max="16" width="13.7109375" style="2" customWidth="1"/>
    <col min="17" max="16384" width="9.00390625" style="2" customWidth="1"/>
  </cols>
  <sheetData>
    <row r="1" spans="2:16" ht="18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"/>
    </row>
    <row r="2" spans="2:15" ht="18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6" ht="18" customHeight="1">
      <c r="B3" s="5" t="s">
        <v>68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4"/>
    </row>
    <row r="4" spans="2:16" s="68" customFormat="1" ht="18" customHeight="1">
      <c r="B4" s="6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4"/>
    </row>
    <row r="5" spans="2:16" s="68" customFormat="1" ht="20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33" t="s">
        <v>32</v>
      </c>
      <c r="M5" s="81">
        <f>N18+N56</f>
        <v>3235707</v>
      </c>
      <c r="N5" s="33" t="s">
        <v>42</v>
      </c>
      <c r="O5" s="10"/>
      <c r="P5" s="4"/>
    </row>
    <row r="6" spans="2:16" s="68" customFormat="1" ht="20.2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33" t="s">
        <v>33</v>
      </c>
      <c r="M6" s="81">
        <f>N50+N60+N63</f>
        <v>6848870</v>
      </c>
      <c r="N6" s="33" t="s">
        <v>42</v>
      </c>
      <c r="O6" s="10"/>
      <c r="P6" s="4"/>
    </row>
    <row r="7" spans="2:16" s="68" customFormat="1" ht="20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33" t="s">
        <v>57</v>
      </c>
      <c r="M7" s="81">
        <f>N62</f>
        <v>3613163</v>
      </c>
      <c r="N7" s="33" t="s">
        <v>42</v>
      </c>
      <c r="O7" s="10"/>
      <c r="P7" s="4"/>
    </row>
    <row r="8" spans="2:16" s="68" customFormat="1" ht="20.2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33" t="s">
        <v>37</v>
      </c>
      <c r="M8" s="82">
        <f>M5-M6+M7</f>
        <v>0</v>
      </c>
      <c r="N8" s="33" t="s">
        <v>42</v>
      </c>
      <c r="O8" s="10"/>
      <c r="P8" s="4"/>
    </row>
    <row r="9" spans="2:16" s="68" customFormat="1" ht="20.2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36" t="s">
        <v>34</v>
      </c>
      <c r="M9" s="82">
        <f>M67</f>
        <v>988483</v>
      </c>
      <c r="N9" s="33" t="s">
        <v>42</v>
      </c>
      <c r="O9" s="10"/>
      <c r="P9" s="4"/>
    </row>
    <row r="10" spans="2:16" s="68" customFormat="1" ht="20.2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36" t="s">
        <v>35</v>
      </c>
      <c r="M10" s="82">
        <f>M8+M9</f>
        <v>988483</v>
      </c>
      <c r="N10" s="33" t="s">
        <v>42</v>
      </c>
      <c r="O10" s="10"/>
      <c r="P10" s="4"/>
    </row>
    <row r="11" spans="2:16" s="68" customFormat="1" ht="18" customHeight="1" thickBo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4"/>
      <c r="P11" s="39"/>
    </row>
    <row r="12" spans="2:16" s="68" customFormat="1" ht="20.25" customHeight="1" thickBot="1">
      <c r="B12" s="143" t="s">
        <v>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5"/>
      <c r="M12" s="18" t="s">
        <v>44</v>
      </c>
      <c r="N12" s="18" t="s">
        <v>43</v>
      </c>
      <c r="O12" s="20" t="s">
        <v>47</v>
      </c>
      <c r="P12" s="69"/>
    </row>
    <row r="13" spans="2:15" s="68" customFormat="1" ht="20.25" customHeight="1">
      <c r="B13" s="24" t="s">
        <v>14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91"/>
      <c r="N13" s="83"/>
      <c r="O13" s="84"/>
    </row>
    <row r="14" spans="2:15" s="68" customFormat="1" ht="20.25" customHeight="1">
      <c r="B14" s="24"/>
      <c r="C14" s="22" t="s">
        <v>1</v>
      </c>
      <c r="D14" s="22"/>
      <c r="E14" s="22"/>
      <c r="F14" s="22"/>
      <c r="G14" s="22"/>
      <c r="H14" s="22"/>
      <c r="I14" s="22"/>
      <c r="J14" s="22"/>
      <c r="K14" s="22"/>
      <c r="L14" s="22"/>
      <c r="M14" s="85"/>
      <c r="N14" s="85"/>
      <c r="O14" s="86"/>
    </row>
    <row r="15" spans="2:15" s="68" customFormat="1" ht="20.25" customHeight="1">
      <c r="B15" s="24"/>
      <c r="C15" s="22"/>
      <c r="D15" s="22" t="s">
        <v>3</v>
      </c>
      <c r="E15" s="22"/>
      <c r="F15" s="22"/>
      <c r="G15" s="22"/>
      <c r="H15" s="22"/>
      <c r="I15" s="22"/>
      <c r="J15" s="22"/>
      <c r="K15" s="22"/>
      <c r="L15" s="22"/>
      <c r="M15" s="85"/>
      <c r="N15" s="85"/>
      <c r="O15" s="86"/>
    </row>
    <row r="16" spans="2:15" s="68" customFormat="1" ht="20.25" customHeight="1">
      <c r="B16" s="24"/>
      <c r="C16" s="22"/>
      <c r="D16" s="22"/>
      <c r="E16" s="22" t="s">
        <v>20</v>
      </c>
      <c r="F16" s="22"/>
      <c r="G16" s="22"/>
      <c r="H16" s="22"/>
      <c r="I16" s="22"/>
      <c r="J16" s="22"/>
      <c r="K16" s="22"/>
      <c r="L16" s="22"/>
      <c r="M16" s="99">
        <v>3571453</v>
      </c>
      <c r="N16" s="99">
        <v>3233756</v>
      </c>
      <c r="O16" s="86">
        <f>N16-M16</f>
        <v>-337697</v>
      </c>
    </row>
    <row r="17" spans="2:15" s="68" customFormat="1" ht="20.25" customHeight="1" thickBot="1">
      <c r="B17" s="24"/>
      <c r="C17" s="22"/>
      <c r="D17" s="22"/>
      <c r="E17" s="22" t="s">
        <v>46</v>
      </c>
      <c r="F17" s="22"/>
      <c r="G17" s="22"/>
      <c r="H17" s="22"/>
      <c r="I17" s="22"/>
      <c r="J17" s="22"/>
      <c r="K17" s="22"/>
      <c r="L17" s="22"/>
      <c r="M17" s="101">
        <v>2165</v>
      </c>
      <c r="N17" s="101">
        <v>1951</v>
      </c>
      <c r="O17" s="89">
        <f>N17-M17</f>
        <v>-214</v>
      </c>
    </row>
    <row r="18" spans="2:15" s="68" customFormat="1" ht="20.25" customHeight="1" thickBot="1">
      <c r="B18" s="26"/>
      <c r="C18" s="27"/>
      <c r="D18" s="27"/>
      <c r="E18" s="27"/>
      <c r="F18" s="27"/>
      <c r="G18" s="27"/>
      <c r="H18" s="27" t="s">
        <v>21</v>
      </c>
      <c r="I18" s="27"/>
      <c r="J18" s="27"/>
      <c r="K18" s="27"/>
      <c r="L18" s="27"/>
      <c r="M18" s="103">
        <f>SUM(M16:M17)</f>
        <v>3573618</v>
      </c>
      <c r="N18" s="103">
        <f>SUM(N16:N17)</f>
        <v>3235707</v>
      </c>
      <c r="O18" s="88">
        <f>N18-M18</f>
        <v>-337911</v>
      </c>
    </row>
    <row r="19" spans="2:15" s="68" customFormat="1" ht="20.25" customHeight="1">
      <c r="B19" s="24"/>
      <c r="C19" s="22"/>
      <c r="D19" s="22" t="s">
        <v>4</v>
      </c>
      <c r="E19" s="22"/>
      <c r="F19" s="22"/>
      <c r="G19" s="22"/>
      <c r="H19" s="22"/>
      <c r="I19" s="22"/>
      <c r="J19" s="22"/>
      <c r="K19" s="22"/>
      <c r="L19" s="22"/>
      <c r="M19" s="90"/>
      <c r="N19" s="90"/>
      <c r="O19" s="84"/>
    </row>
    <row r="20" spans="2:15" s="68" customFormat="1" ht="20.25" customHeight="1">
      <c r="B20" s="24"/>
      <c r="C20" s="22"/>
      <c r="D20" s="22"/>
      <c r="E20" s="22" t="s">
        <v>5</v>
      </c>
      <c r="F20" s="22"/>
      <c r="G20" s="22"/>
      <c r="H20" s="22"/>
      <c r="I20" s="22"/>
      <c r="J20" s="22"/>
      <c r="K20" s="22"/>
      <c r="L20" s="22"/>
      <c r="M20" s="99"/>
      <c r="N20" s="99"/>
      <c r="O20" s="86"/>
    </row>
    <row r="21" spans="2:15" s="114" customFormat="1" ht="20.25" customHeight="1">
      <c r="B21" s="52"/>
      <c r="C21" s="53"/>
      <c r="D21" s="53"/>
      <c r="E21" s="53"/>
      <c r="F21" s="53" t="s">
        <v>89</v>
      </c>
      <c r="G21" s="53"/>
      <c r="H21" s="53"/>
      <c r="I21" s="53"/>
      <c r="J21" s="53"/>
      <c r="K21" s="53"/>
      <c r="L21" s="117"/>
      <c r="M21" s="80"/>
      <c r="N21" s="80"/>
      <c r="O21" s="118"/>
    </row>
    <row r="22" spans="2:15" s="114" customFormat="1" ht="20.25" customHeight="1">
      <c r="B22" s="52"/>
      <c r="C22" s="53"/>
      <c r="D22" s="53"/>
      <c r="E22" s="117" t="s">
        <v>90</v>
      </c>
      <c r="F22" s="53"/>
      <c r="G22" s="53"/>
      <c r="H22" s="53"/>
      <c r="I22" s="53"/>
      <c r="J22" s="53"/>
      <c r="K22" s="53"/>
      <c r="M22" s="125">
        <v>3702436</v>
      </c>
      <c r="N22" s="125">
        <v>3815527</v>
      </c>
      <c r="O22" s="118">
        <f aca="true" t="shared" si="0" ref="O22:O44">N22-M22</f>
        <v>113091</v>
      </c>
    </row>
    <row r="23" spans="2:15" s="114" customFormat="1" ht="20.25" customHeight="1">
      <c r="B23" s="52"/>
      <c r="C23" s="53"/>
      <c r="D23" s="53"/>
      <c r="E23" s="117" t="s">
        <v>91</v>
      </c>
      <c r="F23" s="53"/>
      <c r="G23" s="53"/>
      <c r="H23" s="53"/>
      <c r="I23" s="53"/>
      <c r="J23" s="53"/>
      <c r="K23" s="53"/>
      <c r="M23" s="125">
        <v>0</v>
      </c>
      <c r="N23" s="125">
        <v>0</v>
      </c>
      <c r="O23" s="118">
        <f t="shared" si="0"/>
        <v>0</v>
      </c>
    </row>
    <row r="24" spans="2:15" s="114" customFormat="1" ht="20.25" customHeight="1">
      <c r="B24" s="52"/>
      <c r="C24" s="53"/>
      <c r="D24" s="53"/>
      <c r="E24" s="117" t="s">
        <v>92</v>
      </c>
      <c r="F24" s="53"/>
      <c r="G24" s="53"/>
      <c r="H24" s="53"/>
      <c r="I24" s="53"/>
      <c r="J24" s="53"/>
      <c r="K24" s="53"/>
      <c r="M24" s="125">
        <v>734464</v>
      </c>
      <c r="N24" s="125">
        <v>760439</v>
      </c>
      <c r="O24" s="118">
        <f t="shared" si="0"/>
        <v>25975</v>
      </c>
    </row>
    <row r="25" spans="2:15" s="114" customFormat="1" ht="20.25" customHeight="1">
      <c r="B25" s="52"/>
      <c r="C25" s="53"/>
      <c r="D25" s="53"/>
      <c r="E25" s="117" t="s">
        <v>93</v>
      </c>
      <c r="F25" s="53"/>
      <c r="G25" s="53"/>
      <c r="H25" s="53"/>
      <c r="I25" s="53"/>
      <c r="J25" s="53"/>
      <c r="K25" s="53"/>
      <c r="M25" s="125">
        <v>120245</v>
      </c>
      <c r="N25" s="125">
        <v>192208</v>
      </c>
      <c r="O25" s="118">
        <f t="shared" si="0"/>
        <v>71963</v>
      </c>
    </row>
    <row r="26" spans="2:15" s="114" customFormat="1" ht="20.25" customHeight="1">
      <c r="B26" s="52"/>
      <c r="C26" s="53"/>
      <c r="D26" s="53"/>
      <c r="E26" s="117" t="s">
        <v>94</v>
      </c>
      <c r="F26" s="53"/>
      <c r="G26" s="53"/>
      <c r="H26" s="53"/>
      <c r="I26" s="53"/>
      <c r="J26" s="53"/>
      <c r="K26" s="53"/>
      <c r="M26" s="125">
        <v>0</v>
      </c>
      <c r="N26" s="125">
        <v>0</v>
      </c>
      <c r="O26" s="118">
        <f t="shared" si="0"/>
        <v>0</v>
      </c>
    </row>
    <row r="27" spans="2:15" s="114" customFormat="1" ht="20.25" customHeight="1">
      <c r="B27" s="52"/>
      <c r="C27" s="53"/>
      <c r="D27" s="53"/>
      <c r="E27" s="117" t="s">
        <v>95</v>
      </c>
      <c r="F27" s="53"/>
      <c r="G27" s="53"/>
      <c r="H27" s="53"/>
      <c r="I27" s="53"/>
      <c r="J27" s="53"/>
      <c r="K27" s="53"/>
      <c r="M27" s="125">
        <v>349843</v>
      </c>
      <c r="N27" s="125">
        <v>362104</v>
      </c>
      <c r="O27" s="118">
        <f t="shared" si="0"/>
        <v>12261</v>
      </c>
    </row>
    <row r="28" spans="2:15" s="114" customFormat="1" ht="20.25" customHeight="1">
      <c r="B28" s="52"/>
      <c r="C28" s="53"/>
      <c r="D28" s="53"/>
      <c r="E28" s="117" t="s">
        <v>96</v>
      </c>
      <c r="F28" s="53"/>
      <c r="G28" s="53"/>
      <c r="H28" s="53"/>
      <c r="I28" s="53"/>
      <c r="J28" s="53"/>
      <c r="K28" s="53"/>
      <c r="M28" s="125">
        <v>1018542</v>
      </c>
      <c r="N28" s="125">
        <v>771422</v>
      </c>
      <c r="O28" s="118">
        <f t="shared" si="0"/>
        <v>-247120</v>
      </c>
    </row>
    <row r="29" spans="2:15" s="114" customFormat="1" ht="20.25" customHeight="1">
      <c r="B29" s="52"/>
      <c r="C29" s="53"/>
      <c r="D29" s="53"/>
      <c r="E29" s="53"/>
      <c r="F29" s="53" t="s">
        <v>97</v>
      </c>
      <c r="G29" s="53"/>
      <c r="H29" s="53"/>
      <c r="I29" s="53"/>
      <c r="J29" s="53"/>
      <c r="K29" s="53"/>
      <c r="L29" s="117"/>
      <c r="M29" s="125"/>
      <c r="N29" s="125"/>
      <c r="O29" s="118"/>
    </row>
    <row r="30" spans="2:15" s="114" customFormat="1" ht="20.25" customHeight="1">
      <c r="B30" s="52"/>
      <c r="C30" s="53"/>
      <c r="D30" s="53"/>
      <c r="E30" s="117" t="s">
        <v>98</v>
      </c>
      <c r="F30" s="53"/>
      <c r="G30" s="53"/>
      <c r="H30" s="53"/>
      <c r="I30" s="53"/>
      <c r="J30" s="53"/>
      <c r="K30" s="53"/>
      <c r="M30" s="125">
        <v>291549</v>
      </c>
      <c r="N30" s="125">
        <v>291314</v>
      </c>
      <c r="O30" s="118">
        <f t="shared" si="0"/>
        <v>-235</v>
      </c>
    </row>
    <row r="31" spans="2:15" s="114" customFormat="1" ht="20.25" customHeight="1">
      <c r="B31" s="52"/>
      <c r="C31" s="53"/>
      <c r="D31" s="53"/>
      <c r="E31" s="117" t="s">
        <v>99</v>
      </c>
      <c r="F31" s="53"/>
      <c r="G31" s="53"/>
      <c r="H31" s="53"/>
      <c r="I31" s="53"/>
      <c r="J31" s="53"/>
      <c r="K31" s="53"/>
      <c r="M31" s="125">
        <v>254563</v>
      </c>
      <c r="N31" s="125">
        <v>260920</v>
      </c>
      <c r="O31" s="118">
        <f t="shared" si="0"/>
        <v>6357</v>
      </c>
    </row>
    <row r="32" spans="2:15" s="114" customFormat="1" ht="20.25" customHeight="1">
      <c r="B32" s="52"/>
      <c r="C32" s="53"/>
      <c r="D32" s="53"/>
      <c r="E32" s="117" t="s">
        <v>100</v>
      </c>
      <c r="F32" s="53"/>
      <c r="G32" s="53"/>
      <c r="H32" s="53"/>
      <c r="I32" s="53"/>
      <c r="J32" s="53"/>
      <c r="K32" s="53"/>
      <c r="M32" s="125">
        <v>1221</v>
      </c>
      <c r="N32" s="125">
        <v>1164</v>
      </c>
      <c r="O32" s="118">
        <f t="shared" si="0"/>
        <v>-57</v>
      </c>
    </row>
    <row r="33" spans="2:15" s="114" customFormat="1" ht="20.25" customHeight="1">
      <c r="B33" s="52"/>
      <c r="C33" s="53"/>
      <c r="D33" s="53"/>
      <c r="E33" s="117" t="s">
        <v>101</v>
      </c>
      <c r="F33" s="53"/>
      <c r="G33" s="53"/>
      <c r="H33" s="53"/>
      <c r="I33" s="53"/>
      <c r="J33" s="53"/>
      <c r="K33" s="53"/>
      <c r="M33" s="125">
        <v>9878</v>
      </c>
      <c r="N33" s="125">
        <v>14322</v>
      </c>
      <c r="O33" s="118">
        <f t="shared" si="0"/>
        <v>4444</v>
      </c>
    </row>
    <row r="34" spans="2:15" s="114" customFormat="1" ht="20.25" customHeight="1">
      <c r="B34" s="52"/>
      <c r="C34" s="53"/>
      <c r="D34" s="53"/>
      <c r="E34" s="117" t="s">
        <v>102</v>
      </c>
      <c r="F34" s="53"/>
      <c r="G34" s="53"/>
      <c r="H34" s="53"/>
      <c r="I34" s="53"/>
      <c r="J34" s="53"/>
      <c r="K34" s="53"/>
      <c r="M34" s="125">
        <v>648</v>
      </c>
      <c r="N34" s="125">
        <v>200</v>
      </c>
      <c r="O34" s="118">
        <f t="shared" si="0"/>
        <v>-448</v>
      </c>
    </row>
    <row r="35" spans="2:15" s="114" customFormat="1" ht="20.25" customHeight="1">
      <c r="B35" s="52"/>
      <c r="C35" s="53"/>
      <c r="D35" s="53"/>
      <c r="E35" s="117" t="s">
        <v>103</v>
      </c>
      <c r="F35" s="53"/>
      <c r="G35" s="53"/>
      <c r="H35" s="53"/>
      <c r="I35" s="53"/>
      <c r="J35" s="53"/>
      <c r="K35" s="53"/>
      <c r="M35" s="125">
        <v>28358</v>
      </c>
      <c r="N35" s="125">
        <v>30184</v>
      </c>
      <c r="O35" s="118">
        <f t="shared" si="0"/>
        <v>1826</v>
      </c>
    </row>
    <row r="36" spans="2:15" s="114" customFormat="1" ht="20.25" customHeight="1">
      <c r="B36" s="52"/>
      <c r="C36" s="53"/>
      <c r="D36" s="53"/>
      <c r="E36" s="117" t="s">
        <v>104</v>
      </c>
      <c r="F36" s="53"/>
      <c r="G36" s="53"/>
      <c r="H36" s="53"/>
      <c r="I36" s="53"/>
      <c r="J36" s="53"/>
      <c r="K36" s="53"/>
      <c r="M36" s="125">
        <v>7080</v>
      </c>
      <c r="N36" s="125">
        <v>8882</v>
      </c>
      <c r="O36" s="118">
        <f t="shared" si="0"/>
        <v>1802</v>
      </c>
    </row>
    <row r="37" spans="2:15" s="114" customFormat="1" ht="20.25" customHeight="1">
      <c r="B37" s="52"/>
      <c r="C37" s="53"/>
      <c r="D37" s="53"/>
      <c r="E37" s="117" t="s">
        <v>105</v>
      </c>
      <c r="F37" s="53"/>
      <c r="G37" s="53"/>
      <c r="H37" s="53"/>
      <c r="I37" s="53"/>
      <c r="J37" s="53"/>
      <c r="K37" s="53"/>
      <c r="M37" s="125">
        <v>3000</v>
      </c>
      <c r="N37" s="125">
        <v>3000</v>
      </c>
      <c r="O37" s="118">
        <f t="shared" si="0"/>
        <v>0</v>
      </c>
    </row>
    <row r="38" spans="2:15" s="114" customFormat="1" ht="20.25" customHeight="1">
      <c r="B38" s="52"/>
      <c r="C38" s="53"/>
      <c r="D38" s="53"/>
      <c r="E38" s="117" t="s">
        <v>106</v>
      </c>
      <c r="F38" s="53"/>
      <c r="G38" s="53"/>
      <c r="H38" s="53"/>
      <c r="I38" s="53"/>
      <c r="J38" s="53"/>
      <c r="K38" s="53"/>
      <c r="M38" s="80">
        <v>6530</v>
      </c>
      <c r="N38" s="80">
        <v>1686</v>
      </c>
      <c r="O38" s="118">
        <f t="shared" si="0"/>
        <v>-4844</v>
      </c>
    </row>
    <row r="39" spans="2:15" s="114" customFormat="1" ht="20.25" customHeight="1">
      <c r="B39" s="52"/>
      <c r="C39" s="53"/>
      <c r="D39" s="53"/>
      <c r="E39" s="117" t="s">
        <v>107</v>
      </c>
      <c r="F39" s="53"/>
      <c r="G39" s="53"/>
      <c r="H39" s="53"/>
      <c r="I39" s="53"/>
      <c r="J39" s="53"/>
      <c r="K39" s="53"/>
      <c r="M39" s="80">
        <v>4214</v>
      </c>
      <c r="N39" s="80">
        <v>4300</v>
      </c>
      <c r="O39" s="118">
        <f t="shared" si="0"/>
        <v>86</v>
      </c>
    </row>
    <row r="40" spans="2:15" s="114" customFormat="1" ht="20.25" customHeight="1">
      <c r="B40" s="52"/>
      <c r="C40" s="53"/>
      <c r="D40" s="53"/>
      <c r="E40" s="117" t="s">
        <v>108</v>
      </c>
      <c r="F40" s="53"/>
      <c r="G40" s="53"/>
      <c r="H40" s="53"/>
      <c r="I40" s="53"/>
      <c r="J40" s="53"/>
      <c r="K40" s="53"/>
      <c r="M40" s="80">
        <v>1200</v>
      </c>
      <c r="N40" s="80">
        <v>200</v>
      </c>
      <c r="O40" s="118">
        <f t="shared" si="0"/>
        <v>-1000</v>
      </c>
    </row>
    <row r="41" spans="2:15" s="114" customFormat="1" ht="20.25" customHeight="1">
      <c r="B41" s="52"/>
      <c r="C41" s="53"/>
      <c r="D41" s="53"/>
      <c r="E41" s="117" t="s">
        <v>109</v>
      </c>
      <c r="F41" s="53"/>
      <c r="G41" s="53"/>
      <c r="H41" s="53"/>
      <c r="I41" s="53"/>
      <c r="J41" s="53"/>
      <c r="K41" s="53"/>
      <c r="M41" s="80">
        <v>202918</v>
      </c>
      <c r="N41" s="80">
        <v>184426</v>
      </c>
      <c r="O41" s="118">
        <f t="shared" si="0"/>
        <v>-18492</v>
      </c>
    </row>
    <row r="42" spans="2:15" s="114" customFormat="1" ht="20.25" customHeight="1">
      <c r="B42" s="52"/>
      <c r="C42" s="53"/>
      <c r="D42" s="53"/>
      <c r="E42" s="117" t="s">
        <v>110</v>
      </c>
      <c r="F42" s="53"/>
      <c r="G42" s="53"/>
      <c r="H42" s="53"/>
      <c r="I42" s="53"/>
      <c r="J42" s="53"/>
      <c r="K42" s="53"/>
      <c r="M42" s="80">
        <v>11280</v>
      </c>
      <c r="N42" s="80">
        <v>11880</v>
      </c>
      <c r="O42" s="118">
        <f t="shared" si="0"/>
        <v>600</v>
      </c>
    </row>
    <row r="43" spans="2:15" s="114" customFormat="1" ht="20.25" customHeight="1">
      <c r="B43" s="52"/>
      <c r="C43" s="53"/>
      <c r="D43" s="53"/>
      <c r="E43" s="117" t="s">
        <v>117</v>
      </c>
      <c r="F43" s="53"/>
      <c r="G43" s="53"/>
      <c r="H43" s="53"/>
      <c r="I43" s="53"/>
      <c r="J43" s="53"/>
      <c r="K43" s="53"/>
      <c r="M43" s="80">
        <v>41908</v>
      </c>
      <c r="N43" s="80">
        <v>41828</v>
      </c>
      <c r="O43" s="118">
        <f t="shared" si="0"/>
        <v>-80</v>
      </c>
    </row>
    <row r="44" spans="2:15" s="114" customFormat="1" ht="20.25" customHeight="1">
      <c r="B44" s="52"/>
      <c r="C44" s="53"/>
      <c r="D44" s="53"/>
      <c r="E44" s="117" t="s">
        <v>118</v>
      </c>
      <c r="F44" s="53"/>
      <c r="G44" s="53"/>
      <c r="H44" s="53"/>
      <c r="I44" s="53"/>
      <c r="J44" s="53"/>
      <c r="K44" s="53"/>
      <c r="M44" s="80">
        <v>27338</v>
      </c>
      <c r="N44" s="80">
        <v>22844</v>
      </c>
      <c r="O44" s="118">
        <f t="shared" si="0"/>
        <v>-4494</v>
      </c>
    </row>
    <row r="45" spans="2:15" s="68" customFormat="1" ht="20.25" customHeight="1">
      <c r="B45" s="24"/>
      <c r="C45" s="22"/>
      <c r="D45" s="22"/>
      <c r="E45" s="22"/>
      <c r="F45" s="22"/>
      <c r="G45" s="22" t="s">
        <v>10</v>
      </c>
      <c r="H45" s="22"/>
      <c r="I45" s="22"/>
      <c r="J45" s="22"/>
      <c r="K45" s="22"/>
      <c r="L45" s="22"/>
      <c r="M45" s="99">
        <f>SUM(M21:M44)</f>
        <v>6817215</v>
      </c>
      <c r="N45" s="99">
        <f>SUM(N21:N44)</f>
        <v>6778850</v>
      </c>
      <c r="O45" s="86">
        <f>N45-M45</f>
        <v>-38365</v>
      </c>
    </row>
    <row r="46" spans="2:15" s="68" customFormat="1" ht="20.25" customHeight="1">
      <c r="B46" s="24"/>
      <c r="C46" s="22"/>
      <c r="D46" s="22"/>
      <c r="E46" s="22" t="s">
        <v>6</v>
      </c>
      <c r="F46" s="22"/>
      <c r="G46" s="22"/>
      <c r="H46" s="22"/>
      <c r="I46" s="22"/>
      <c r="J46" s="22"/>
      <c r="K46" s="22"/>
      <c r="L46" s="22"/>
      <c r="M46" s="99"/>
      <c r="N46" s="99"/>
      <c r="O46" s="86"/>
    </row>
    <row r="47" spans="2:15" s="68" customFormat="1" ht="20.25" customHeight="1">
      <c r="B47" s="24"/>
      <c r="C47" s="22"/>
      <c r="D47" s="22"/>
      <c r="E47" s="22"/>
      <c r="F47" s="22" t="s">
        <v>8</v>
      </c>
      <c r="G47" s="22"/>
      <c r="H47" s="22"/>
      <c r="I47" s="22"/>
      <c r="J47" s="22"/>
      <c r="K47" s="22"/>
      <c r="L47" s="22"/>
      <c r="M47" s="99">
        <v>0</v>
      </c>
      <c r="N47" s="99">
        <v>0</v>
      </c>
      <c r="O47" s="86">
        <v>0</v>
      </c>
    </row>
    <row r="48" spans="2:15" s="68" customFormat="1" ht="20.25" customHeight="1">
      <c r="B48" s="24"/>
      <c r="C48" s="22"/>
      <c r="D48" s="22"/>
      <c r="E48" s="22"/>
      <c r="F48" s="22" t="s">
        <v>11</v>
      </c>
      <c r="G48" s="22"/>
      <c r="H48" s="22"/>
      <c r="I48" s="22"/>
      <c r="J48" s="22"/>
      <c r="K48" s="22"/>
      <c r="L48" s="22"/>
      <c r="M48" s="99">
        <v>0</v>
      </c>
      <c r="N48" s="99">
        <v>0</v>
      </c>
      <c r="O48" s="86">
        <v>0</v>
      </c>
    </row>
    <row r="49" spans="2:15" s="68" customFormat="1" ht="20.25" customHeight="1" thickBot="1">
      <c r="B49" s="24"/>
      <c r="C49" s="22"/>
      <c r="D49" s="22"/>
      <c r="E49" s="22"/>
      <c r="F49" s="22"/>
      <c r="G49" s="22" t="s">
        <v>26</v>
      </c>
      <c r="H49" s="22"/>
      <c r="I49" s="22"/>
      <c r="J49" s="22"/>
      <c r="K49" s="22"/>
      <c r="L49" s="22"/>
      <c r="M49" s="99">
        <f>SUM(M47:M48)</f>
        <v>0</v>
      </c>
      <c r="N49" s="99">
        <f>SUM(N47:N48)</f>
        <v>0</v>
      </c>
      <c r="O49" s="86">
        <v>0</v>
      </c>
    </row>
    <row r="50" spans="2:15" s="68" customFormat="1" ht="20.25" customHeight="1" thickBot="1">
      <c r="B50" s="26"/>
      <c r="C50" s="27"/>
      <c r="D50" s="27"/>
      <c r="E50" s="27"/>
      <c r="F50" s="27"/>
      <c r="G50" s="27"/>
      <c r="H50" s="27" t="s">
        <v>12</v>
      </c>
      <c r="I50" s="27"/>
      <c r="J50" s="27"/>
      <c r="K50" s="27"/>
      <c r="L50" s="27"/>
      <c r="M50" s="103">
        <f>M45+M49</f>
        <v>6817215</v>
      </c>
      <c r="N50" s="103">
        <f>N45+N49</f>
        <v>6778850</v>
      </c>
      <c r="O50" s="88">
        <f>N50-M50</f>
        <v>-38365</v>
      </c>
    </row>
    <row r="51" spans="2:15" s="68" customFormat="1" ht="20.25" customHeight="1">
      <c r="B51" s="24"/>
      <c r="C51" s="22"/>
      <c r="D51" s="22"/>
      <c r="E51" s="22"/>
      <c r="F51" s="22"/>
      <c r="G51" s="22" t="s">
        <v>22</v>
      </c>
      <c r="H51" s="22"/>
      <c r="I51" s="70"/>
      <c r="J51" s="22"/>
      <c r="K51" s="22"/>
      <c r="L51" s="22"/>
      <c r="M51" s="90">
        <f>M18-M50</f>
        <v>-3243597</v>
      </c>
      <c r="N51" s="90">
        <f>N18-N50</f>
        <v>-3543143</v>
      </c>
      <c r="O51" s="84">
        <f>N51-M51</f>
        <v>-299546</v>
      </c>
    </row>
    <row r="52" spans="2:15" s="68" customFormat="1" ht="20.25" customHeight="1">
      <c r="B52" s="24"/>
      <c r="C52" s="22" t="s">
        <v>15</v>
      </c>
      <c r="D52" s="22"/>
      <c r="E52" s="22"/>
      <c r="F52" s="22"/>
      <c r="G52" s="22"/>
      <c r="H52" s="22"/>
      <c r="I52" s="22"/>
      <c r="J52" s="22"/>
      <c r="K52" s="22"/>
      <c r="L52" s="22"/>
      <c r="M52" s="99"/>
      <c r="N52" s="99"/>
      <c r="O52" s="86"/>
    </row>
    <row r="53" spans="2:15" s="68" customFormat="1" ht="20.25" customHeight="1">
      <c r="B53" s="24"/>
      <c r="C53" s="22"/>
      <c r="D53" s="22" t="s">
        <v>16</v>
      </c>
      <c r="E53" s="22"/>
      <c r="F53" s="22"/>
      <c r="G53" s="22"/>
      <c r="H53" s="22"/>
      <c r="I53" s="22"/>
      <c r="J53" s="22"/>
      <c r="K53" s="22"/>
      <c r="L53" s="25"/>
      <c r="M53" s="99"/>
      <c r="N53" s="99"/>
      <c r="O53" s="86"/>
    </row>
    <row r="54" spans="2:15" s="68" customFormat="1" ht="20.25" customHeight="1">
      <c r="B54" s="24"/>
      <c r="C54" s="22"/>
      <c r="D54" s="22"/>
      <c r="E54" s="53" t="s">
        <v>88</v>
      </c>
      <c r="F54" s="22"/>
      <c r="G54" s="22"/>
      <c r="H54" s="22"/>
      <c r="I54" s="22"/>
      <c r="J54" s="22"/>
      <c r="K54" s="22"/>
      <c r="L54" s="25"/>
      <c r="M54" s="99">
        <v>0</v>
      </c>
      <c r="N54" s="99">
        <v>0</v>
      </c>
      <c r="O54" s="86">
        <v>0</v>
      </c>
    </row>
    <row r="55" spans="2:15" s="68" customFormat="1" ht="20.25" customHeight="1" thickBot="1">
      <c r="B55" s="24"/>
      <c r="C55" s="22"/>
      <c r="D55" s="22"/>
      <c r="E55" s="22" t="s">
        <v>23</v>
      </c>
      <c r="F55" s="22"/>
      <c r="G55" s="22"/>
      <c r="H55" s="22"/>
      <c r="I55" s="22"/>
      <c r="J55" s="22"/>
      <c r="K55" s="22"/>
      <c r="L55" s="25"/>
      <c r="M55" s="101">
        <v>0</v>
      </c>
      <c r="N55" s="101">
        <v>0</v>
      </c>
      <c r="O55" s="89">
        <f>N55-M55</f>
        <v>0</v>
      </c>
    </row>
    <row r="56" spans="2:15" s="68" customFormat="1" ht="20.25" customHeight="1" thickBot="1">
      <c r="B56" s="26"/>
      <c r="C56" s="27"/>
      <c r="D56" s="27"/>
      <c r="E56" s="27"/>
      <c r="F56" s="27"/>
      <c r="G56" s="27"/>
      <c r="H56" s="27" t="s">
        <v>17</v>
      </c>
      <c r="I56" s="27"/>
      <c r="J56" s="27"/>
      <c r="K56" s="27"/>
      <c r="L56" s="28"/>
      <c r="M56" s="103">
        <f>SUM(M54:M55)</f>
        <v>0</v>
      </c>
      <c r="N56" s="103">
        <f>SUM(N54:N55)</f>
        <v>0</v>
      </c>
      <c r="O56" s="88">
        <f>N56-M56</f>
        <v>0</v>
      </c>
    </row>
    <row r="57" spans="2:15" s="68" customFormat="1" ht="20.25" customHeight="1">
      <c r="B57" s="24"/>
      <c r="C57" s="22"/>
      <c r="D57" s="22" t="s">
        <v>24</v>
      </c>
      <c r="E57" s="22"/>
      <c r="F57" s="22"/>
      <c r="G57" s="22"/>
      <c r="H57" s="22"/>
      <c r="I57" s="22"/>
      <c r="J57" s="22"/>
      <c r="K57" s="22"/>
      <c r="L57" s="25"/>
      <c r="M57" s="90"/>
      <c r="N57" s="90"/>
      <c r="O57" s="84"/>
    </row>
    <row r="58" spans="2:15" s="68" customFormat="1" ht="20.25" customHeight="1">
      <c r="B58" s="24"/>
      <c r="C58" s="22"/>
      <c r="D58" s="22"/>
      <c r="E58" s="22" t="s">
        <v>51</v>
      </c>
      <c r="F58" s="22"/>
      <c r="G58" s="22"/>
      <c r="H58" s="22"/>
      <c r="I58" s="22"/>
      <c r="J58" s="22"/>
      <c r="K58" s="22"/>
      <c r="L58" s="25"/>
      <c r="M58" s="99">
        <v>0</v>
      </c>
      <c r="N58" s="99">
        <v>0</v>
      </c>
      <c r="O58" s="86">
        <v>0</v>
      </c>
    </row>
    <row r="59" spans="2:15" s="68" customFormat="1" ht="20.25" customHeight="1" thickBot="1">
      <c r="B59" s="30"/>
      <c r="C59" s="31"/>
      <c r="D59" s="31"/>
      <c r="E59" s="22" t="s">
        <v>52</v>
      </c>
      <c r="F59" s="31"/>
      <c r="G59" s="31"/>
      <c r="H59" s="31"/>
      <c r="I59" s="31"/>
      <c r="J59" s="31"/>
      <c r="K59" s="31"/>
      <c r="L59" s="32"/>
      <c r="M59" s="101">
        <v>0</v>
      </c>
      <c r="N59" s="101">
        <v>0</v>
      </c>
      <c r="O59" s="89">
        <f aca="true" t="shared" si="1" ref="O59:O67">N59-M59</f>
        <v>0</v>
      </c>
    </row>
    <row r="60" spans="2:15" s="68" customFormat="1" ht="20.25" customHeight="1" thickBot="1">
      <c r="B60" s="26"/>
      <c r="C60" s="27"/>
      <c r="D60" s="27"/>
      <c r="E60" s="27"/>
      <c r="F60" s="27"/>
      <c r="G60" s="27"/>
      <c r="H60" s="27" t="s">
        <v>25</v>
      </c>
      <c r="I60" s="27"/>
      <c r="J60" s="27"/>
      <c r="K60" s="27"/>
      <c r="L60" s="28"/>
      <c r="M60" s="103">
        <f>SUM(M58:M59)</f>
        <v>0</v>
      </c>
      <c r="N60" s="103">
        <f>SUM(N58:N59)</f>
        <v>0</v>
      </c>
      <c r="O60" s="88">
        <f t="shared" si="1"/>
        <v>0</v>
      </c>
    </row>
    <row r="61" spans="2:15" s="68" customFormat="1" ht="20.25" customHeight="1">
      <c r="B61" s="24"/>
      <c r="C61" s="22"/>
      <c r="D61" s="22"/>
      <c r="E61" s="22"/>
      <c r="F61" s="22"/>
      <c r="G61" s="22" t="s">
        <v>18</v>
      </c>
      <c r="H61" s="22"/>
      <c r="I61" s="22"/>
      <c r="J61" s="22"/>
      <c r="K61" s="22"/>
      <c r="L61" s="22"/>
      <c r="M61" s="90">
        <f>M56-M60</f>
        <v>0</v>
      </c>
      <c r="N61" s="90">
        <f>N56-N60</f>
        <v>0</v>
      </c>
      <c r="O61" s="84">
        <f t="shared" si="1"/>
        <v>0</v>
      </c>
    </row>
    <row r="62" spans="2:15" s="68" customFormat="1" ht="20.25" customHeight="1">
      <c r="B62" s="24"/>
      <c r="C62" s="22"/>
      <c r="D62" s="22"/>
      <c r="E62" s="22"/>
      <c r="F62" s="22"/>
      <c r="G62" s="22"/>
      <c r="H62" s="22" t="s">
        <v>57</v>
      </c>
      <c r="I62" s="22"/>
      <c r="J62" s="22"/>
      <c r="K62" s="22"/>
      <c r="L62" s="22"/>
      <c r="M62" s="90">
        <v>3275977</v>
      </c>
      <c r="N62" s="90">
        <v>3613163</v>
      </c>
      <c r="O62" s="84">
        <f t="shared" si="1"/>
        <v>337186</v>
      </c>
    </row>
    <row r="63" spans="2:15" s="68" customFormat="1" ht="20.25" customHeight="1">
      <c r="B63" s="24"/>
      <c r="C63" s="22"/>
      <c r="D63" s="22"/>
      <c r="E63" s="22"/>
      <c r="F63" s="22"/>
      <c r="G63" s="22"/>
      <c r="H63" s="22" t="s">
        <v>58</v>
      </c>
      <c r="I63" s="22"/>
      <c r="J63" s="22"/>
      <c r="K63" s="22"/>
      <c r="L63" s="22"/>
      <c r="M63" s="90">
        <v>32380</v>
      </c>
      <c r="N63" s="90">
        <v>70020</v>
      </c>
      <c r="O63" s="84">
        <f t="shared" si="1"/>
        <v>37640</v>
      </c>
    </row>
    <row r="64" spans="2:15" s="68" customFormat="1" ht="20.25" customHeight="1">
      <c r="B64" s="24"/>
      <c r="C64" s="22"/>
      <c r="D64" s="22"/>
      <c r="E64" s="22"/>
      <c r="F64" s="22"/>
      <c r="G64" s="22" t="s">
        <v>39</v>
      </c>
      <c r="H64" s="22"/>
      <c r="I64" s="22"/>
      <c r="J64" s="22"/>
      <c r="K64" s="22"/>
      <c r="L64" s="22"/>
      <c r="M64" s="99">
        <f>M51+M61+M62-M63</f>
        <v>0</v>
      </c>
      <c r="N64" s="99">
        <f>N51+N61+N62-N63</f>
        <v>0</v>
      </c>
      <c r="O64" s="86">
        <f t="shared" si="1"/>
        <v>0</v>
      </c>
    </row>
    <row r="65" spans="2:15" s="68" customFormat="1" ht="20.25" customHeight="1">
      <c r="B65" s="24"/>
      <c r="C65" s="22"/>
      <c r="D65" s="22"/>
      <c r="E65" s="22"/>
      <c r="F65" s="22"/>
      <c r="G65" s="22" t="s">
        <v>40</v>
      </c>
      <c r="H65" s="22"/>
      <c r="I65" s="22"/>
      <c r="J65" s="22"/>
      <c r="K65" s="22"/>
      <c r="L65" s="22"/>
      <c r="M65" s="99">
        <v>988483</v>
      </c>
      <c r="N65" s="99">
        <f>M67</f>
        <v>988483</v>
      </c>
      <c r="O65" s="86">
        <f t="shared" si="1"/>
        <v>0</v>
      </c>
    </row>
    <row r="66" spans="2:15" s="68" customFormat="1" ht="20.25" customHeight="1" thickBot="1">
      <c r="B66" s="24"/>
      <c r="C66" s="22"/>
      <c r="D66" s="22"/>
      <c r="E66" s="22"/>
      <c r="F66" s="22"/>
      <c r="G66" s="22" t="s">
        <v>41</v>
      </c>
      <c r="H66" s="22"/>
      <c r="I66" s="22"/>
      <c r="J66" s="22"/>
      <c r="K66" s="22"/>
      <c r="L66" s="22"/>
      <c r="M66" s="101">
        <f>M64+M65</f>
        <v>988483</v>
      </c>
      <c r="N66" s="101">
        <f>N64+N65</f>
        <v>988483</v>
      </c>
      <c r="O66" s="89">
        <f t="shared" si="1"/>
        <v>0</v>
      </c>
    </row>
    <row r="67" spans="2:15" s="68" customFormat="1" ht="20.25" customHeight="1" thickBot="1">
      <c r="B67" s="26" t="s">
        <v>38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103">
        <f>M66</f>
        <v>988483</v>
      </c>
      <c r="N67" s="103">
        <f>N66</f>
        <v>988483</v>
      </c>
      <c r="O67" s="88">
        <f t="shared" si="1"/>
        <v>0</v>
      </c>
    </row>
    <row r="68" spans="2:16" s="68" customFormat="1" ht="18" customHeight="1"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114"/>
      <c r="N68" s="114"/>
      <c r="O68" s="39"/>
      <c r="P68" s="39"/>
    </row>
    <row r="69" spans="13:14" s="68" customFormat="1" ht="18" customHeight="1">
      <c r="M69" s="44"/>
      <c r="N69" s="44"/>
    </row>
    <row r="70" spans="13:14" s="68" customFormat="1" ht="18" customHeight="1">
      <c r="M70" s="44"/>
      <c r="N70" s="44"/>
    </row>
    <row r="71" spans="13:14" s="68" customFormat="1" ht="18" customHeight="1">
      <c r="M71" s="44"/>
      <c r="N71" s="44"/>
    </row>
    <row r="72" spans="13:14" s="68" customFormat="1" ht="18" customHeight="1">
      <c r="M72" s="44"/>
      <c r="N72" s="44"/>
    </row>
    <row r="73" spans="13:14" s="68" customFormat="1" ht="18" customHeight="1">
      <c r="M73" s="44"/>
      <c r="N73" s="44"/>
    </row>
    <row r="74" spans="13:14" s="68" customFormat="1" ht="18" customHeight="1">
      <c r="M74" s="44"/>
      <c r="N74" s="44"/>
    </row>
    <row r="75" spans="13:14" s="68" customFormat="1" ht="18" customHeight="1">
      <c r="M75" s="44"/>
      <c r="N75" s="44"/>
    </row>
    <row r="76" spans="13:14" s="68" customFormat="1" ht="18" customHeight="1">
      <c r="M76" s="44"/>
      <c r="N76" s="44"/>
    </row>
    <row r="77" spans="13:14" s="68" customFormat="1" ht="18" customHeight="1">
      <c r="M77" s="44"/>
      <c r="N77" s="44"/>
    </row>
    <row r="78" spans="13:14" s="68" customFormat="1" ht="18" customHeight="1">
      <c r="M78" s="44"/>
      <c r="N78" s="44"/>
    </row>
    <row r="79" spans="13:14" s="68" customFormat="1" ht="18" customHeight="1">
      <c r="M79" s="44"/>
      <c r="N79" s="44"/>
    </row>
    <row r="80" spans="13:14" s="68" customFormat="1" ht="18" customHeight="1">
      <c r="M80" s="44"/>
      <c r="N80" s="44"/>
    </row>
    <row r="81" spans="13:14" s="68" customFormat="1" ht="18" customHeight="1">
      <c r="M81" s="44"/>
      <c r="N81" s="44"/>
    </row>
    <row r="82" spans="13:14" s="68" customFormat="1" ht="18" customHeight="1">
      <c r="M82" s="44"/>
      <c r="N82" s="44"/>
    </row>
    <row r="83" spans="13:14" s="68" customFormat="1" ht="18" customHeight="1">
      <c r="M83" s="44"/>
      <c r="N83" s="44"/>
    </row>
    <row r="84" spans="13:14" s="68" customFormat="1" ht="18" customHeight="1">
      <c r="M84" s="44"/>
      <c r="N84" s="44"/>
    </row>
    <row r="85" spans="13:14" s="68" customFormat="1" ht="18" customHeight="1">
      <c r="M85" s="44"/>
      <c r="N85" s="44"/>
    </row>
    <row r="86" spans="13:14" s="68" customFormat="1" ht="18" customHeight="1">
      <c r="M86" s="44"/>
      <c r="N86" s="44"/>
    </row>
    <row r="87" spans="13:14" s="68" customFormat="1" ht="18" customHeight="1">
      <c r="M87" s="44"/>
      <c r="N87" s="44"/>
    </row>
    <row r="88" spans="13:14" s="68" customFormat="1" ht="18" customHeight="1">
      <c r="M88" s="44"/>
      <c r="N88" s="44"/>
    </row>
    <row r="89" spans="13:14" s="68" customFormat="1" ht="18" customHeight="1">
      <c r="M89" s="44"/>
      <c r="N89" s="44"/>
    </row>
    <row r="90" spans="13:14" s="68" customFormat="1" ht="18" customHeight="1">
      <c r="M90" s="44"/>
      <c r="N90" s="44"/>
    </row>
    <row r="91" spans="13:14" s="68" customFormat="1" ht="18" customHeight="1">
      <c r="M91" s="44"/>
      <c r="N91" s="44"/>
    </row>
    <row r="92" spans="13:14" s="68" customFormat="1" ht="18" customHeight="1">
      <c r="M92" s="44"/>
      <c r="N92" s="44"/>
    </row>
    <row r="93" spans="13:14" s="68" customFormat="1" ht="18" customHeight="1">
      <c r="M93" s="44"/>
      <c r="N93" s="44"/>
    </row>
    <row r="94" spans="13:14" s="68" customFormat="1" ht="18" customHeight="1">
      <c r="M94" s="44"/>
      <c r="N94" s="44"/>
    </row>
    <row r="95" spans="13:14" s="68" customFormat="1" ht="18" customHeight="1">
      <c r="M95" s="44"/>
      <c r="N95" s="44"/>
    </row>
    <row r="96" spans="13:14" s="68" customFormat="1" ht="18" customHeight="1">
      <c r="M96" s="44"/>
      <c r="N96" s="44"/>
    </row>
    <row r="97" spans="13:14" s="68" customFormat="1" ht="18" customHeight="1">
      <c r="M97" s="44"/>
      <c r="N97" s="44"/>
    </row>
    <row r="98" spans="13:14" s="68" customFormat="1" ht="18" customHeight="1">
      <c r="M98" s="44"/>
      <c r="N98" s="44"/>
    </row>
    <row r="99" spans="13:14" s="68" customFormat="1" ht="18" customHeight="1">
      <c r="M99" s="44"/>
      <c r="N99" s="44"/>
    </row>
    <row r="100" spans="13:14" s="68" customFormat="1" ht="18" customHeight="1">
      <c r="M100" s="44"/>
      <c r="N100" s="44"/>
    </row>
    <row r="101" spans="13:14" s="68" customFormat="1" ht="18" customHeight="1">
      <c r="M101" s="44"/>
      <c r="N101" s="44"/>
    </row>
    <row r="102" spans="13:14" s="68" customFormat="1" ht="18" customHeight="1">
      <c r="M102" s="44"/>
      <c r="N102" s="44"/>
    </row>
    <row r="103" spans="13:14" s="68" customFormat="1" ht="18" customHeight="1">
      <c r="M103" s="44"/>
      <c r="N103" s="44"/>
    </row>
    <row r="104" spans="13:14" s="68" customFormat="1" ht="18" customHeight="1">
      <c r="M104" s="44"/>
      <c r="N104" s="44"/>
    </row>
    <row r="105" spans="13:14" s="68" customFormat="1" ht="18" customHeight="1">
      <c r="M105" s="44"/>
      <c r="N105" s="44"/>
    </row>
    <row r="106" spans="13:14" s="68" customFormat="1" ht="18" customHeight="1">
      <c r="M106" s="44"/>
      <c r="N106" s="44"/>
    </row>
    <row r="107" s="68" customFormat="1" ht="18" customHeight="1"/>
    <row r="108" s="68" customFormat="1" ht="18" customHeight="1"/>
    <row r="109" s="68" customFormat="1" ht="18" customHeight="1"/>
    <row r="110" s="68" customFormat="1" ht="18" customHeight="1"/>
    <row r="111" s="68" customFormat="1" ht="18" customHeight="1"/>
    <row r="112" s="68" customFormat="1" ht="18" customHeight="1"/>
    <row r="113" s="68" customFormat="1" ht="18" customHeight="1"/>
    <row r="114" s="68" customFormat="1" ht="18" customHeight="1"/>
    <row r="115" s="68" customFormat="1" ht="18" customHeight="1"/>
    <row r="116" s="68" customFormat="1" ht="18" customHeight="1"/>
    <row r="117" s="68" customFormat="1" ht="18" customHeight="1"/>
    <row r="118" s="68" customFormat="1" ht="18" customHeight="1"/>
    <row r="119" s="68" customFormat="1" ht="18" customHeight="1"/>
    <row r="120" s="68" customFormat="1" ht="18" customHeight="1"/>
    <row r="121" s="68" customFormat="1" ht="18" customHeight="1"/>
    <row r="122" s="68" customFormat="1" ht="18" customHeight="1"/>
    <row r="123" s="68" customFormat="1" ht="18" customHeight="1"/>
    <row r="124" s="68" customFormat="1" ht="18" customHeight="1"/>
    <row r="125" s="68" customFormat="1" ht="18" customHeight="1"/>
    <row r="126" s="68" customFormat="1" ht="18" customHeight="1"/>
    <row r="127" s="68" customFormat="1" ht="18" customHeight="1"/>
    <row r="128" s="68" customFormat="1" ht="18" customHeight="1"/>
    <row r="129" s="68" customFormat="1" ht="18" customHeight="1"/>
    <row r="130" s="68" customFormat="1" ht="18" customHeight="1"/>
    <row r="131" s="68" customFormat="1" ht="18" customHeight="1"/>
    <row r="132" s="68" customFormat="1" ht="18" customHeight="1"/>
    <row r="133" s="68" customFormat="1" ht="18" customHeight="1"/>
    <row r="134" s="68" customFormat="1" ht="18" customHeight="1"/>
    <row r="135" s="68" customFormat="1" ht="18" customHeight="1"/>
    <row r="136" s="68" customFormat="1" ht="18" customHeight="1"/>
    <row r="137" s="68" customFormat="1" ht="18" customHeight="1"/>
    <row r="138" s="68" customFormat="1" ht="18" customHeight="1"/>
    <row r="139" s="68" customFormat="1" ht="18" customHeight="1"/>
    <row r="140" s="68" customFormat="1" ht="18" customHeight="1"/>
    <row r="141" s="68" customFormat="1" ht="18" customHeight="1"/>
    <row r="142" s="68" customFormat="1" ht="18" customHeight="1"/>
    <row r="143" s="68" customFormat="1" ht="18" customHeight="1"/>
    <row r="144" s="68" customFormat="1" ht="18" customHeight="1"/>
    <row r="145" s="68" customFormat="1" ht="18" customHeight="1"/>
    <row r="146" s="68" customFormat="1" ht="18" customHeight="1"/>
    <row r="147" s="68" customFormat="1" ht="18" customHeight="1"/>
    <row r="148" s="68" customFormat="1" ht="18" customHeight="1"/>
    <row r="149" s="68" customFormat="1" ht="18" customHeight="1"/>
    <row r="150" s="68" customFormat="1" ht="18" customHeight="1"/>
    <row r="151" s="68" customFormat="1" ht="18" customHeight="1"/>
    <row r="152" s="68" customFormat="1" ht="18" customHeight="1"/>
    <row r="153" s="68" customFormat="1" ht="18" customHeight="1"/>
    <row r="154" s="68" customFormat="1" ht="18" customHeight="1"/>
    <row r="155" s="68" customFormat="1" ht="18" customHeight="1"/>
    <row r="156" s="68" customFormat="1" ht="18" customHeight="1"/>
    <row r="157" s="68" customFormat="1" ht="18" customHeight="1"/>
    <row r="158" s="68" customFormat="1" ht="18" customHeight="1"/>
    <row r="159" s="68" customFormat="1" ht="18" customHeight="1"/>
    <row r="160" s="68" customFormat="1" ht="18" customHeight="1"/>
    <row r="161" s="68" customFormat="1" ht="18" customHeight="1"/>
    <row r="162" s="68" customFormat="1" ht="18" customHeight="1"/>
    <row r="163" s="68" customFormat="1" ht="18" customHeight="1"/>
    <row r="164" s="68" customFormat="1" ht="18" customHeight="1"/>
    <row r="165" s="68" customFormat="1" ht="18" customHeight="1"/>
    <row r="166" s="68" customFormat="1" ht="18" customHeight="1"/>
    <row r="167" s="68" customFormat="1" ht="18" customHeight="1"/>
    <row r="168" s="68" customFormat="1" ht="18" customHeight="1"/>
    <row r="169" s="68" customFormat="1" ht="18" customHeight="1"/>
    <row r="170" s="68" customFormat="1" ht="18" customHeight="1"/>
    <row r="171" s="68" customFormat="1" ht="18" customHeight="1"/>
    <row r="172" s="68" customFormat="1" ht="18" customHeight="1"/>
    <row r="173" s="68" customFormat="1" ht="18" customHeight="1"/>
    <row r="174" s="68" customFormat="1" ht="18" customHeight="1"/>
    <row r="175" s="68" customFormat="1" ht="18" customHeight="1"/>
    <row r="176" s="68" customFormat="1" ht="18" customHeight="1"/>
    <row r="177" s="68" customFormat="1" ht="18" customHeight="1"/>
    <row r="178" s="68" customFormat="1" ht="18" customHeight="1"/>
    <row r="179" s="68" customFormat="1" ht="18" customHeight="1"/>
    <row r="180" s="68" customFormat="1" ht="18" customHeight="1"/>
    <row r="181" s="68" customFormat="1" ht="18" customHeight="1"/>
    <row r="182" s="68" customFormat="1" ht="18" customHeight="1"/>
    <row r="183" s="68" customFormat="1" ht="18" customHeight="1"/>
    <row r="184" s="68" customFormat="1" ht="18" customHeight="1"/>
    <row r="185" s="68" customFormat="1" ht="18" customHeight="1"/>
    <row r="186" s="68" customFormat="1" ht="18" customHeight="1"/>
    <row r="187" s="68" customFormat="1" ht="18" customHeight="1"/>
    <row r="188" s="68" customFormat="1" ht="18" customHeight="1"/>
    <row r="189" s="68" customFormat="1" ht="18" customHeight="1"/>
    <row r="190" s="68" customFormat="1" ht="18" customHeight="1"/>
    <row r="191" s="68" customFormat="1" ht="18" customHeight="1"/>
    <row r="192" s="68" customFormat="1" ht="18" customHeight="1"/>
    <row r="193" s="68" customFormat="1" ht="18" customHeight="1"/>
    <row r="194" s="68" customFormat="1" ht="18" customHeight="1"/>
    <row r="195" s="68" customFormat="1" ht="18" customHeight="1"/>
    <row r="196" s="68" customFormat="1" ht="18" customHeight="1"/>
    <row r="197" s="68" customFormat="1" ht="18" customHeight="1"/>
    <row r="198" s="68" customFormat="1" ht="18" customHeight="1"/>
    <row r="199" s="68" customFormat="1" ht="18" customHeight="1"/>
    <row r="200" s="68" customFormat="1" ht="18" customHeight="1"/>
    <row r="201" s="68" customFormat="1" ht="18" customHeight="1"/>
    <row r="202" s="68" customFormat="1" ht="18" customHeight="1"/>
    <row r="203" s="68" customFormat="1" ht="18" customHeight="1"/>
    <row r="204" s="68" customFormat="1" ht="18" customHeight="1"/>
    <row r="205" s="68" customFormat="1" ht="18" customHeight="1"/>
    <row r="206" s="68" customFormat="1" ht="18" customHeight="1"/>
    <row r="207" s="68" customFormat="1" ht="18" customHeight="1"/>
    <row r="208" s="68" customFormat="1" ht="18" customHeight="1"/>
    <row r="209" s="68" customFormat="1" ht="18" customHeight="1"/>
    <row r="210" s="68" customFormat="1" ht="18" customHeight="1"/>
    <row r="211" s="68" customFormat="1" ht="18" customHeight="1"/>
    <row r="212" s="68" customFormat="1" ht="18" customHeight="1"/>
    <row r="213" s="68" customFormat="1" ht="18" customHeight="1"/>
    <row r="214" s="68" customFormat="1" ht="18" customHeight="1"/>
    <row r="215" s="68" customFormat="1" ht="18" customHeight="1"/>
    <row r="216" s="68" customFormat="1" ht="18" customHeight="1"/>
    <row r="217" s="68" customFormat="1" ht="18" customHeight="1"/>
    <row r="218" s="68" customFormat="1" ht="18" customHeight="1"/>
    <row r="219" s="68" customFormat="1" ht="18" customHeight="1"/>
    <row r="220" s="68" customFormat="1" ht="18" customHeight="1"/>
    <row r="221" s="68" customFormat="1" ht="18" customHeight="1"/>
    <row r="222" s="68" customFormat="1" ht="18" customHeight="1"/>
    <row r="223" s="68" customFormat="1" ht="18" customHeight="1"/>
    <row r="224" s="68" customFormat="1" ht="18" customHeight="1"/>
    <row r="225" s="68" customFormat="1" ht="18" customHeight="1"/>
    <row r="226" s="68" customFormat="1" ht="18" customHeight="1"/>
    <row r="227" s="68" customFormat="1" ht="18" customHeight="1"/>
    <row r="228" s="68" customFormat="1" ht="18" customHeight="1"/>
    <row r="229" s="68" customFormat="1" ht="18" customHeight="1"/>
    <row r="230" s="68" customFormat="1" ht="18" customHeight="1"/>
    <row r="231" s="68" customFormat="1" ht="18" customHeight="1"/>
    <row r="232" s="68" customFormat="1" ht="18" customHeight="1"/>
    <row r="233" s="68" customFormat="1" ht="18" customHeight="1"/>
    <row r="234" s="68" customFormat="1" ht="18" customHeight="1"/>
    <row r="235" s="68" customFormat="1" ht="18" customHeight="1"/>
    <row r="236" s="68" customFormat="1" ht="18" customHeight="1"/>
    <row r="237" s="68" customFormat="1" ht="18" customHeight="1"/>
    <row r="238" s="68" customFormat="1" ht="18" customHeight="1"/>
    <row r="239" s="68" customFormat="1" ht="18" customHeight="1"/>
    <row r="240" s="68" customFormat="1" ht="18" customHeight="1"/>
    <row r="241" s="68" customFormat="1" ht="18" customHeight="1"/>
    <row r="242" s="68" customFormat="1" ht="18" customHeight="1"/>
    <row r="243" s="68" customFormat="1" ht="18" customHeight="1"/>
    <row r="244" s="68" customFormat="1" ht="18" customHeight="1"/>
    <row r="245" s="68" customFormat="1" ht="18" customHeight="1"/>
    <row r="246" s="68" customFormat="1" ht="18" customHeight="1"/>
    <row r="247" s="68" customFormat="1" ht="18" customHeight="1"/>
    <row r="248" s="68" customFormat="1" ht="18" customHeight="1"/>
  </sheetData>
  <sheetProtection sheet="1" objects="1" scenarios="1"/>
  <mergeCells count="1">
    <mergeCell ref="B12:L12"/>
  </mergeCells>
  <printOptions horizontalCentered="1"/>
  <pageMargins left="0.5905511811023623" right="0.5905511811023623" top="0.7874015748031497" bottom="0.7874015748031497" header="0.1968503937007874" footer="0.31496062992125984"/>
  <pageSetup horizontalDpi="300" verticalDpi="300" orientation="portrait" paperSize="9" r:id="rId1"/>
  <rowBreaks count="1" manualBreakCount="1">
    <brk id="41" min="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P216"/>
  <sheetViews>
    <sheetView view="pageBreakPreview" zoomScale="90" zoomScaleNormal="85" zoomScaleSheetLayoutView="90" zoomScalePageLayoutView="0" workbookViewId="0" topLeftCell="A1">
      <selection activeCell="A1" sqref="A1"/>
    </sheetView>
  </sheetViews>
  <sheetFormatPr defaultColWidth="9.00390625" defaultRowHeight="18" customHeight="1"/>
  <cols>
    <col min="1" max="1" width="8.421875" style="2" customWidth="1"/>
    <col min="2" max="11" width="2.00390625" style="2" customWidth="1"/>
    <col min="12" max="12" width="21.00390625" style="2" customWidth="1"/>
    <col min="13" max="15" width="16.8515625" style="2" customWidth="1"/>
    <col min="16" max="16" width="13.7109375" style="2" customWidth="1"/>
    <col min="17" max="16384" width="9.00390625" style="2" customWidth="1"/>
  </cols>
  <sheetData>
    <row r="1" spans="2:16" ht="18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3"/>
    </row>
    <row r="2" spans="2:15" ht="18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6" ht="18" customHeight="1">
      <c r="B3" s="5" t="s">
        <v>69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4"/>
    </row>
    <row r="4" spans="2:16" s="68" customFormat="1" ht="18" customHeight="1">
      <c r="B4" s="67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4"/>
    </row>
    <row r="5" spans="2:16" s="68" customFormat="1" ht="20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33" t="s">
        <v>32</v>
      </c>
      <c r="M5" s="81">
        <f>N18+N58</f>
        <v>21133363</v>
      </c>
      <c r="N5" s="33" t="s">
        <v>42</v>
      </c>
      <c r="O5" s="10"/>
      <c r="P5" s="4"/>
    </row>
    <row r="6" spans="2:16" s="68" customFormat="1" ht="20.2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33" t="s">
        <v>33</v>
      </c>
      <c r="M6" s="81">
        <f>N52+N62+N65</f>
        <v>16407140</v>
      </c>
      <c r="N6" s="33" t="s">
        <v>42</v>
      </c>
      <c r="O6" s="10"/>
      <c r="P6" s="4"/>
    </row>
    <row r="7" spans="2:16" s="68" customFormat="1" ht="20.2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33" t="s">
        <v>59</v>
      </c>
      <c r="M7" s="81">
        <f>N64</f>
        <v>-4726223</v>
      </c>
      <c r="N7" s="33" t="s">
        <v>144</v>
      </c>
      <c r="O7" s="10"/>
      <c r="P7" s="4"/>
    </row>
    <row r="8" spans="2:16" s="68" customFormat="1" ht="20.2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33" t="s">
        <v>37</v>
      </c>
      <c r="M8" s="82">
        <f>M5-M6+M7</f>
        <v>0</v>
      </c>
      <c r="N8" s="33" t="s">
        <v>42</v>
      </c>
      <c r="O8" s="10"/>
      <c r="P8" s="4"/>
    </row>
    <row r="9" spans="2:16" s="68" customFormat="1" ht="20.2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36" t="s">
        <v>34</v>
      </c>
      <c r="M9" s="82">
        <f>M69</f>
        <v>10490243</v>
      </c>
      <c r="N9" s="33" t="s">
        <v>42</v>
      </c>
      <c r="O9" s="10"/>
      <c r="P9" s="4"/>
    </row>
    <row r="10" spans="2:16" s="68" customFormat="1" ht="20.2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36" t="s">
        <v>35</v>
      </c>
      <c r="M10" s="82">
        <f>M8+M9</f>
        <v>10490243</v>
      </c>
      <c r="N10" s="33" t="s">
        <v>42</v>
      </c>
      <c r="O10" s="10"/>
      <c r="P10" s="4"/>
    </row>
    <row r="11" spans="2:16" s="68" customFormat="1" ht="18" customHeight="1" thickBo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4"/>
      <c r="P11" s="39"/>
    </row>
    <row r="12" spans="2:16" s="68" customFormat="1" ht="20.25" customHeight="1" thickBot="1">
      <c r="B12" s="143" t="s">
        <v>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5"/>
      <c r="M12" s="18" t="s">
        <v>44</v>
      </c>
      <c r="N12" s="18" t="s">
        <v>43</v>
      </c>
      <c r="O12" s="20" t="s">
        <v>47</v>
      </c>
      <c r="P12" s="69"/>
    </row>
    <row r="13" spans="2:15" s="68" customFormat="1" ht="20.25" customHeight="1">
      <c r="B13" s="24" t="s">
        <v>14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83"/>
      <c r="N13" s="83"/>
      <c r="O13" s="84"/>
    </row>
    <row r="14" spans="2:15" s="68" customFormat="1" ht="20.25" customHeight="1">
      <c r="B14" s="24"/>
      <c r="C14" s="22" t="s">
        <v>1</v>
      </c>
      <c r="D14" s="22"/>
      <c r="E14" s="22"/>
      <c r="F14" s="22"/>
      <c r="G14" s="22"/>
      <c r="H14" s="22"/>
      <c r="I14" s="22"/>
      <c r="J14" s="22"/>
      <c r="K14" s="22"/>
      <c r="L14" s="22"/>
      <c r="M14" s="85"/>
      <c r="N14" s="85"/>
      <c r="O14" s="86"/>
    </row>
    <row r="15" spans="2:15" s="68" customFormat="1" ht="20.25" customHeight="1">
      <c r="B15" s="24"/>
      <c r="C15" s="22"/>
      <c r="D15" s="22" t="s">
        <v>3</v>
      </c>
      <c r="E15" s="22"/>
      <c r="F15" s="22"/>
      <c r="G15" s="22"/>
      <c r="H15" s="22"/>
      <c r="I15" s="22"/>
      <c r="J15" s="22"/>
      <c r="K15" s="22"/>
      <c r="L15" s="22"/>
      <c r="M15" s="85"/>
      <c r="N15" s="85"/>
      <c r="O15" s="86"/>
    </row>
    <row r="16" spans="2:15" s="68" customFormat="1" ht="20.25" customHeight="1">
      <c r="B16" s="24"/>
      <c r="C16" s="22"/>
      <c r="D16" s="22"/>
      <c r="E16" s="22" t="s">
        <v>20</v>
      </c>
      <c r="F16" s="22"/>
      <c r="G16" s="22"/>
      <c r="H16" s="22"/>
      <c r="I16" s="22"/>
      <c r="J16" s="22"/>
      <c r="K16" s="22"/>
      <c r="L16" s="22"/>
      <c r="M16" s="99">
        <v>20178528</v>
      </c>
      <c r="N16" s="99">
        <v>20679285</v>
      </c>
      <c r="O16" s="86">
        <f>N16-M16</f>
        <v>500757</v>
      </c>
    </row>
    <row r="17" spans="2:15" s="68" customFormat="1" ht="20.25" customHeight="1" thickBot="1">
      <c r="B17" s="24"/>
      <c r="C17" s="22"/>
      <c r="D17" s="22"/>
      <c r="E17" s="22" t="s">
        <v>71</v>
      </c>
      <c r="F17" s="22"/>
      <c r="G17" s="22"/>
      <c r="H17" s="22"/>
      <c r="I17" s="22"/>
      <c r="J17" s="22"/>
      <c r="K17" s="22"/>
      <c r="L17" s="22"/>
      <c r="M17" s="101">
        <v>382239</v>
      </c>
      <c r="N17" s="101">
        <v>172191</v>
      </c>
      <c r="O17" s="89">
        <f>N17-M17</f>
        <v>-210048</v>
      </c>
    </row>
    <row r="18" spans="2:15" s="68" customFormat="1" ht="20.25" customHeight="1" thickBot="1">
      <c r="B18" s="26"/>
      <c r="C18" s="27"/>
      <c r="D18" s="27"/>
      <c r="E18" s="27"/>
      <c r="F18" s="27"/>
      <c r="G18" s="27"/>
      <c r="H18" s="27" t="s">
        <v>21</v>
      </c>
      <c r="I18" s="27"/>
      <c r="J18" s="27"/>
      <c r="K18" s="27"/>
      <c r="L18" s="27"/>
      <c r="M18" s="103">
        <f>SUM(M16:M17)</f>
        <v>20560767</v>
      </c>
      <c r="N18" s="103">
        <f>SUM(N16:N17)</f>
        <v>20851476</v>
      </c>
      <c r="O18" s="88">
        <f>N18-M18</f>
        <v>290709</v>
      </c>
    </row>
    <row r="19" spans="2:15" s="68" customFormat="1" ht="20.25" customHeight="1">
      <c r="B19" s="24"/>
      <c r="C19" s="22"/>
      <c r="D19" s="22" t="s">
        <v>4</v>
      </c>
      <c r="E19" s="22"/>
      <c r="F19" s="22"/>
      <c r="G19" s="22"/>
      <c r="H19" s="22"/>
      <c r="I19" s="22"/>
      <c r="J19" s="22"/>
      <c r="K19" s="22"/>
      <c r="L19" s="22"/>
      <c r="M19" s="90"/>
      <c r="N19" s="90"/>
      <c r="O19" s="84"/>
    </row>
    <row r="20" spans="2:15" s="68" customFormat="1" ht="20.25" customHeight="1">
      <c r="B20" s="24"/>
      <c r="C20" s="22"/>
      <c r="D20" s="22"/>
      <c r="E20" s="22" t="s">
        <v>5</v>
      </c>
      <c r="F20" s="22"/>
      <c r="G20" s="22"/>
      <c r="H20" s="22"/>
      <c r="I20" s="22"/>
      <c r="J20" s="22"/>
      <c r="K20" s="22"/>
      <c r="L20" s="22"/>
      <c r="M20" s="99"/>
      <c r="N20" s="99"/>
      <c r="O20" s="86"/>
    </row>
    <row r="21" spans="2:15" s="114" customFormat="1" ht="20.25" customHeight="1">
      <c r="B21" s="52"/>
      <c r="C21" s="53"/>
      <c r="D21" s="53"/>
      <c r="E21" s="53"/>
      <c r="F21" s="53" t="s">
        <v>89</v>
      </c>
      <c r="G21" s="53"/>
      <c r="H21" s="53"/>
      <c r="I21" s="53"/>
      <c r="J21" s="53"/>
      <c r="K21" s="53"/>
      <c r="L21" s="117"/>
      <c r="M21" s="80"/>
      <c r="N21" s="80"/>
      <c r="O21" s="118"/>
    </row>
    <row r="22" spans="2:15" s="114" customFormat="1" ht="20.25" customHeight="1">
      <c r="B22" s="52"/>
      <c r="C22" s="53"/>
      <c r="D22" s="53"/>
      <c r="E22" s="117" t="s">
        <v>90</v>
      </c>
      <c r="F22" s="53"/>
      <c r="G22" s="53"/>
      <c r="H22" s="53"/>
      <c r="I22" s="53"/>
      <c r="J22" s="53"/>
      <c r="K22" s="53"/>
      <c r="M22" s="125">
        <v>5005779</v>
      </c>
      <c r="N22" s="125">
        <v>5498499</v>
      </c>
      <c r="O22" s="118">
        <f aca="true" t="shared" si="0" ref="O22:O46">N22-M22</f>
        <v>492720</v>
      </c>
    </row>
    <row r="23" spans="2:15" s="114" customFormat="1" ht="20.25" customHeight="1">
      <c r="B23" s="52"/>
      <c r="C23" s="53"/>
      <c r="D23" s="53"/>
      <c r="E23" s="117" t="s">
        <v>91</v>
      </c>
      <c r="F23" s="53"/>
      <c r="G23" s="53"/>
      <c r="H23" s="53"/>
      <c r="I23" s="53"/>
      <c r="J23" s="53"/>
      <c r="K23" s="53"/>
      <c r="M23" s="125">
        <v>1135583</v>
      </c>
      <c r="N23" s="125">
        <v>1164835</v>
      </c>
      <c r="O23" s="118">
        <f t="shared" si="0"/>
        <v>29252</v>
      </c>
    </row>
    <row r="24" spans="2:15" s="114" customFormat="1" ht="20.25" customHeight="1">
      <c r="B24" s="52"/>
      <c r="C24" s="53"/>
      <c r="D24" s="53"/>
      <c r="E24" s="117" t="s">
        <v>92</v>
      </c>
      <c r="F24" s="53"/>
      <c r="G24" s="53"/>
      <c r="H24" s="53"/>
      <c r="I24" s="53"/>
      <c r="J24" s="53"/>
      <c r="K24" s="53"/>
      <c r="M24" s="125">
        <v>1056106</v>
      </c>
      <c r="N24" s="125">
        <v>1733761</v>
      </c>
      <c r="O24" s="118">
        <f t="shared" si="0"/>
        <v>677655</v>
      </c>
    </row>
    <row r="25" spans="2:15" s="114" customFormat="1" ht="20.25" customHeight="1">
      <c r="B25" s="52"/>
      <c r="C25" s="53"/>
      <c r="D25" s="53"/>
      <c r="E25" s="117" t="s">
        <v>93</v>
      </c>
      <c r="F25" s="53"/>
      <c r="G25" s="53"/>
      <c r="H25" s="53"/>
      <c r="I25" s="53"/>
      <c r="J25" s="53"/>
      <c r="K25" s="53"/>
      <c r="M25" s="125">
        <v>0</v>
      </c>
      <c r="N25" s="125">
        <v>0</v>
      </c>
      <c r="O25" s="118">
        <f t="shared" si="0"/>
        <v>0</v>
      </c>
    </row>
    <row r="26" spans="2:15" s="114" customFormat="1" ht="20.25" customHeight="1">
      <c r="B26" s="52"/>
      <c r="C26" s="53"/>
      <c r="D26" s="53"/>
      <c r="E26" s="117" t="s">
        <v>94</v>
      </c>
      <c r="F26" s="53"/>
      <c r="G26" s="53"/>
      <c r="H26" s="53"/>
      <c r="I26" s="53"/>
      <c r="J26" s="53"/>
      <c r="K26" s="53"/>
      <c r="M26" s="125">
        <v>0</v>
      </c>
      <c r="N26" s="125">
        <v>0</v>
      </c>
      <c r="O26" s="118">
        <f t="shared" si="0"/>
        <v>0</v>
      </c>
    </row>
    <row r="27" spans="2:15" s="114" customFormat="1" ht="20.25" customHeight="1">
      <c r="B27" s="52"/>
      <c r="C27" s="53"/>
      <c r="D27" s="53"/>
      <c r="E27" s="117" t="s">
        <v>95</v>
      </c>
      <c r="F27" s="53"/>
      <c r="G27" s="53"/>
      <c r="H27" s="53"/>
      <c r="I27" s="53"/>
      <c r="J27" s="53"/>
      <c r="K27" s="53"/>
      <c r="M27" s="125">
        <v>72372</v>
      </c>
      <c r="N27" s="125">
        <v>596179</v>
      </c>
      <c r="O27" s="118">
        <f t="shared" si="0"/>
        <v>523807</v>
      </c>
    </row>
    <row r="28" spans="2:15" s="114" customFormat="1" ht="20.25" customHeight="1">
      <c r="B28" s="52"/>
      <c r="C28" s="53"/>
      <c r="D28" s="53"/>
      <c r="E28" s="117" t="s">
        <v>96</v>
      </c>
      <c r="F28" s="53"/>
      <c r="G28" s="53"/>
      <c r="H28" s="53"/>
      <c r="I28" s="53"/>
      <c r="J28" s="53"/>
      <c r="K28" s="53"/>
      <c r="M28" s="125">
        <v>1314361</v>
      </c>
      <c r="N28" s="125">
        <v>1341796</v>
      </c>
      <c r="O28" s="118">
        <f t="shared" si="0"/>
        <v>27435</v>
      </c>
    </row>
    <row r="29" spans="2:15" s="114" customFormat="1" ht="20.25" customHeight="1">
      <c r="B29" s="52"/>
      <c r="C29" s="53"/>
      <c r="D29" s="53"/>
      <c r="E29" s="53"/>
      <c r="F29" s="53" t="s">
        <v>97</v>
      </c>
      <c r="G29" s="53"/>
      <c r="H29" s="53"/>
      <c r="I29" s="53"/>
      <c r="J29" s="53"/>
      <c r="K29" s="53"/>
      <c r="L29" s="117"/>
      <c r="M29" s="125"/>
      <c r="N29" s="125"/>
      <c r="O29" s="118"/>
    </row>
    <row r="30" spans="2:15" s="114" customFormat="1" ht="20.25" customHeight="1">
      <c r="B30" s="52"/>
      <c r="C30" s="53"/>
      <c r="D30" s="53"/>
      <c r="E30" s="117" t="s">
        <v>98</v>
      </c>
      <c r="F30" s="53"/>
      <c r="G30" s="53"/>
      <c r="H30" s="53"/>
      <c r="I30" s="53"/>
      <c r="J30" s="53"/>
      <c r="K30" s="53"/>
      <c r="M30" s="125">
        <v>17199</v>
      </c>
      <c r="N30" s="125">
        <v>16026</v>
      </c>
      <c r="O30" s="118">
        <f t="shared" si="0"/>
        <v>-1173</v>
      </c>
    </row>
    <row r="31" spans="2:15" s="114" customFormat="1" ht="20.25" customHeight="1">
      <c r="B31" s="52"/>
      <c r="C31" s="53"/>
      <c r="D31" s="53"/>
      <c r="E31" s="117" t="s">
        <v>99</v>
      </c>
      <c r="F31" s="53"/>
      <c r="G31" s="53"/>
      <c r="H31" s="53"/>
      <c r="I31" s="53"/>
      <c r="J31" s="53"/>
      <c r="K31" s="53"/>
      <c r="M31" s="125">
        <v>106958</v>
      </c>
      <c r="N31" s="125">
        <v>46621</v>
      </c>
      <c r="O31" s="118">
        <f t="shared" si="0"/>
        <v>-60337</v>
      </c>
    </row>
    <row r="32" spans="2:15" s="114" customFormat="1" ht="20.25" customHeight="1">
      <c r="B32" s="52"/>
      <c r="C32" s="53"/>
      <c r="D32" s="53"/>
      <c r="E32" s="117" t="s">
        <v>100</v>
      </c>
      <c r="F32" s="53"/>
      <c r="G32" s="53"/>
      <c r="H32" s="53"/>
      <c r="I32" s="53"/>
      <c r="J32" s="53"/>
      <c r="K32" s="53"/>
      <c r="M32" s="125">
        <v>108972</v>
      </c>
      <c r="N32" s="125">
        <v>118279</v>
      </c>
      <c r="O32" s="118">
        <f t="shared" si="0"/>
        <v>9307</v>
      </c>
    </row>
    <row r="33" spans="2:15" s="114" customFormat="1" ht="20.25" customHeight="1">
      <c r="B33" s="52"/>
      <c r="C33" s="53"/>
      <c r="D33" s="53"/>
      <c r="E33" s="117" t="s">
        <v>101</v>
      </c>
      <c r="F33" s="53"/>
      <c r="G33" s="53"/>
      <c r="H33" s="53"/>
      <c r="I33" s="53"/>
      <c r="J33" s="53"/>
      <c r="K33" s="53"/>
      <c r="M33" s="125">
        <v>871734</v>
      </c>
      <c r="N33" s="125">
        <v>475648</v>
      </c>
      <c r="O33" s="118">
        <f t="shared" si="0"/>
        <v>-396086</v>
      </c>
    </row>
    <row r="34" spans="2:15" s="114" customFormat="1" ht="20.25" customHeight="1">
      <c r="B34" s="52"/>
      <c r="C34" s="53"/>
      <c r="D34" s="53"/>
      <c r="E34" s="117" t="s">
        <v>102</v>
      </c>
      <c r="F34" s="53"/>
      <c r="G34" s="53"/>
      <c r="H34" s="53"/>
      <c r="I34" s="53"/>
      <c r="J34" s="53"/>
      <c r="K34" s="53"/>
      <c r="M34" s="125">
        <v>33372</v>
      </c>
      <c r="N34" s="125">
        <v>300</v>
      </c>
      <c r="O34" s="118">
        <f t="shared" si="0"/>
        <v>-33072</v>
      </c>
    </row>
    <row r="35" spans="2:15" s="114" customFormat="1" ht="20.25" customHeight="1">
      <c r="B35" s="52"/>
      <c r="C35" s="53"/>
      <c r="D35" s="53"/>
      <c r="E35" s="117" t="s">
        <v>103</v>
      </c>
      <c r="F35" s="53"/>
      <c r="G35" s="53"/>
      <c r="H35" s="53"/>
      <c r="I35" s="53"/>
      <c r="J35" s="53"/>
      <c r="K35" s="53"/>
      <c r="M35" s="125">
        <v>3025273</v>
      </c>
      <c r="N35" s="125">
        <v>3630991</v>
      </c>
      <c r="O35" s="118">
        <f t="shared" si="0"/>
        <v>605718</v>
      </c>
    </row>
    <row r="36" spans="2:15" s="114" customFormat="1" ht="20.25" customHeight="1">
      <c r="B36" s="52"/>
      <c r="C36" s="53"/>
      <c r="D36" s="53"/>
      <c r="E36" s="117" t="s">
        <v>104</v>
      </c>
      <c r="F36" s="53"/>
      <c r="G36" s="53"/>
      <c r="H36" s="53"/>
      <c r="I36" s="53"/>
      <c r="J36" s="53"/>
      <c r="K36" s="53"/>
      <c r="M36" s="125">
        <v>10620</v>
      </c>
      <c r="N36" s="125">
        <v>13323</v>
      </c>
      <c r="O36" s="118">
        <f t="shared" si="0"/>
        <v>2703</v>
      </c>
    </row>
    <row r="37" spans="2:15" s="114" customFormat="1" ht="20.25" customHeight="1">
      <c r="B37" s="52"/>
      <c r="C37" s="53"/>
      <c r="D37" s="53"/>
      <c r="E37" s="117" t="s">
        <v>105</v>
      </c>
      <c r="F37" s="53"/>
      <c r="G37" s="53"/>
      <c r="H37" s="53"/>
      <c r="I37" s="53"/>
      <c r="J37" s="53"/>
      <c r="K37" s="53"/>
      <c r="M37" s="125">
        <v>4500</v>
      </c>
      <c r="N37" s="125">
        <v>4500</v>
      </c>
      <c r="O37" s="118">
        <f t="shared" si="0"/>
        <v>0</v>
      </c>
    </row>
    <row r="38" spans="2:15" s="114" customFormat="1" ht="20.25" customHeight="1">
      <c r="B38" s="52"/>
      <c r="C38" s="53"/>
      <c r="D38" s="53"/>
      <c r="E38" s="117" t="s">
        <v>106</v>
      </c>
      <c r="F38" s="53"/>
      <c r="G38" s="53"/>
      <c r="H38" s="53"/>
      <c r="I38" s="53"/>
      <c r="J38" s="53"/>
      <c r="K38" s="53"/>
      <c r="M38" s="80">
        <v>9795</v>
      </c>
      <c r="N38" s="80">
        <v>2530</v>
      </c>
      <c r="O38" s="118">
        <f t="shared" si="0"/>
        <v>-7265</v>
      </c>
    </row>
    <row r="39" spans="2:15" s="114" customFormat="1" ht="20.25" customHeight="1">
      <c r="B39" s="52"/>
      <c r="C39" s="53"/>
      <c r="D39" s="53"/>
      <c r="E39" s="117" t="s">
        <v>107</v>
      </c>
      <c r="F39" s="53"/>
      <c r="G39" s="53"/>
      <c r="H39" s="53"/>
      <c r="I39" s="53"/>
      <c r="J39" s="53"/>
      <c r="K39" s="53"/>
      <c r="M39" s="80">
        <v>4255</v>
      </c>
      <c r="N39" s="80">
        <v>4342</v>
      </c>
      <c r="O39" s="118">
        <f t="shared" si="0"/>
        <v>87</v>
      </c>
    </row>
    <row r="40" spans="2:15" s="114" customFormat="1" ht="20.25" customHeight="1">
      <c r="B40" s="52"/>
      <c r="C40" s="53"/>
      <c r="D40" s="53"/>
      <c r="E40" s="117" t="s">
        <v>108</v>
      </c>
      <c r="F40" s="53"/>
      <c r="G40" s="53"/>
      <c r="H40" s="53"/>
      <c r="I40" s="53"/>
      <c r="J40" s="53"/>
      <c r="K40" s="53"/>
      <c r="M40" s="80">
        <v>1800</v>
      </c>
      <c r="N40" s="80">
        <v>300</v>
      </c>
      <c r="O40" s="118">
        <f t="shared" si="0"/>
        <v>-1500</v>
      </c>
    </row>
    <row r="41" spans="2:15" s="114" customFormat="1" ht="20.25" customHeight="1">
      <c r="B41" s="52"/>
      <c r="C41" s="53"/>
      <c r="D41" s="53"/>
      <c r="E41" s="117" t="s">
        <v>109</v>
      </c>
      <c r="F41" s="53"/>
      <c r="G41" s="53"/>
      <c r="H41" s="53"/>
      <c r="I41" s="53"/>
      <c r="J41" s="53"/>
      <c r="K41" s="53"/>
      <c r="M41" s="80">
        <v>1132472</v>
      </c>
      <c r="N41" s="80">
        <v>1162193</v>
      </c>
      <c r="O41" s="118">
        <f t="shared" si="0"/>
        <v>29721</v>
      </c>
    </row>
    <row r="42" spans="2:15" s="114" customFormat="1" ht="20.25" customHeight="1">
      <c r="B42" s="52"/>
      <c r="C42" s="53"/>
      <c r="D42" s="53"/>
      <c r="E42" s="117" t="s">
        <v>110</v>
      </c>
      <c r="F42" s="53"/>
      <c r="G42" s="53"/>
      <c r="H42" s="53"/>
      <c r="I42" s="53"/>
      <c r="J42" s="53"/>
      <c r="K42" s="53"/>
      <c r="M42" s="80">
        <v>16920</v>
      </c>
      <c r="N42" s="80">
        <v>17820</v>
      </c>
      <c r="O42" s="118">
        <f t="shared" si="0"/>
        <v>900</v>
      </c>
    </row>
    <row r="43" spans="2:15" s="114" customFormat="1" ht="20.25" customHeight="1">
      <c r="B43" s="52"/>
      <c r="C43" s="53"/>
      <c r="D43" s="53"/>
      <c r="E43" s="117" t="s">
        <v>111</v>
      </c>
      <c r="F43" s="53"/>
      <c r="G43" s="53"/>
      <c r="H43" s="53"/>
      <c r="I43" s="53"/>
      <c r="J43" s="53"/>
      <c r="K43" s="53"/>
      <c r="M43" s="80">
        <v>200000</v>
      </c>
      <c r="N43" s="80">
        <v>200000</v>
      </c>
      <c r="O43" s="118">
        <f>N43-M43</f>
        <v>0</v>
      </c>
    </row>
    <row r="44" spans="2:15" s="114" customFormat="1" ht="20.25" customHeight="1">
      <c r="B44" s="52"/>
      <c r="C44" s="53"/>
      <c r="D44" s="53"/>
      <c r="E44" s="117" t="s">
        <v>117</v>
      </c>
      <c r="F44" s="53"/>
      <c r="G44" s="53"/>
      <c r="H44" s="53"/>
      <c r="I44" s="53"/>
      <c r="J44" s="53"/>
      <c r="K44" s="53"/>
      <c r="M44" s="80">
        <v>62863</v>
      </c>
      <c r="N44" s="80">
        <v>62742</v>
      </c>
      <c r="O44" s="118">
        <f t="shared" si="0"/>
        <v>-121</v>
      </c>
    </row>
    <row r="45" spans="2:15" s="114" customFormat="1" ht="20.25" customHeight="1">
      <c r="B45" s="52"/>
      <c r="C45" s="53"/>
      <c r="D45" s="53"/>
      <c r="E45" s="117" t="s">
        <v>119</v>
      </c>
      <c r="F45" s="53"/>
      <c r="G45" s="53"/>
      <c r="H45" s="53"/>
      <c r="I45" s="53"/>
      <c r="J45" s="53"/>
      <c r="K45" s="53"/>
      <c r="M45" s="125">
        <v>0</v>
      </c>
      <c r="N45" s="125">
        <v>0</v>
      </c>
      <c r="O45" s="118">
        <f t="shared" si="0"/>
        <v>0</v>
      </c>
    </row>
    <row r="46" spans="2:15" s="114" customFormat="1" ht="20.25" customHeight="1">
      <c r="B46" s="52"/>
      <c r="C46" s="53"/>
      <c r="D46" s="53"/>
      <c r="E46" s="117" t="s">
        <v>118</v>
      </c>
      <c r="F46" s="53"/>
      <c r="G46" s="53"/>
      <c r="H46" s="53"/>
      <c r="I46" s="53"/>
      <c r="J46" s="53"/>
      <c r="K46" s="53"/>
      <c r="M46" s="125">
        <v>28698</v>
      </c>
      <c r="N46" s="125">
        <v>36375</v>
      </c>
      <c r="O46" s="118">
        <f t="shared" si="0"/>
        <v>7677</v>
      </c>
    </row>
    <row r="47" spans="2:15" s="68" customFormat="1" ht="20.25" customHeight="1">
      <c r="B47" s="24"/>
      <c r="C47" s="22"/>
      <c r="D47" s="22"/>
      <c r="E47" s="22"/>
      <c r="F47" s="22"/>
      <c r="G47" s="22" t="s">
        <v>10</v>
      </c>
      <c r="H47" s="22"/>
      <c r="I47" s="22"/>
      <c r="J47" s="22"/>
      <c r="K47" s="22"/>
      <c r="L47" s="22"/>
      <c r="M47" s="99">
        <f>SUM(M21:M46)</f>
        <v>14219632</v>
      </c>
      <c r="N47" s="99">
        <f>SUM(N21:N46)</f>
        <v>16127060</v>
      </c>
      <c r="O47" s="86">
        <f>N47-M47</f>
        <v>1907428</v>
      </c>
    </row>
    <row r="48" spans="2:15" s="68" customFormat="1" ht="20.25" customHeight="1">
      <c r="B48" s="24"/>
      <c r="C48" s="22"/>
      <c r="D48" s="22"/>
      <c r="E48" s="22" t="s">
        <v>6</v>
      </c>
      <c r="F48" s="22"/>
      <c r="G48" s="22"/>
      <c r="H48" s="22"/>
      <c r="I48" s="22"/>
      <c r="J48" s="22"/>
      <c r="K48" s="22"/>
      <c r="L48" s="22"/>
      <c r="M48" s="99"/>
      <c r="N48" s="99"/>
      <c r="O48" s="86"/>
    </row>
    <row r="49" spans="2:15" s="68" customFormat="1" ht="20.25" customHeight="1">
      <c r="B49" s="24"/>
      <c r="C49" s="22"/>
      <c r="D49" s="22"/>
      <c r="E49" s="22"/>
      <c r="F49" s="22" t="s">
        <v>8</v>
      </c>
      <c r="G49" s="22"/>
      <c r="H49" s="22"/>
      <c r="I49" s="22"/>
      <c r="J49" s="22"/>
      <c r="K49" s="22"/>
      <c r="L49" s="22"/>
      <c r="M49" s="99">
        <v>0</v>
      </c>
      <c r="N49" s="99">
        <v>0</v>
      </c>
      <c r="O49" s="86">
        <v>0</v>
      </c>
    </row>
    <row r="50" spans="2:15" s="68" customFormat="1" ht="20.25" customHeight="1">
      <c r="B50" s="24"/>
      <c r="C50" s="22"/>
      <c r="D50" s="22"/>
      <c r="E50" s="22"/>
      <c r="F50" s="22" t="s">
        <v>11</v>
      </c>
      <c r="G50" s="22"/>
      <c r="H50" s="22"/>
      <c r="I50" s="22"/>
      <c r="J50" s="22"/>
      <c r="K50" s="22"/>
      <c r="L50" s="22"/>
      <c r="M50" s="99">
        <v>0</v>
      </c>
      <c r="N50" s="99">
        <v>0</v>
      </c>
      <c r="O50" s="86">
        <v>0</v>
      </c>
    </row>
    <row r="51" spans="2:15" s="68" customFormat="1" ht="20.25" customHeight="1" thickBot="1">
      <c r="B51" s="24"/>
      <c r="C51" s="22"/>
      <c r="D51" s="22"/>
      <c r="E51" s="22"/>
      <c r="F51" s="22"/>
      <c r="G51" s="22" t="s">
        <v>26</v>
      </c>
      <c r="H51" s="22"/>
      <c r="I51" s="22"/>
      <c r="J51" s="22"/>
      <c r="K51" s="22"/>
      <c r="L51" s="22"/>
      <c r="M51" s="99">
        <f>SUM(M49:M50)</f>
        <v>0</v>
      </c>
      <c r="N51" s="99">
        <f>SUM(N49:N50)</f>
        <v>0</v>
      </c>
      <c r="O51" s="86">
        <f>N51-M51</f>
        <v>0</v>
      </c>
    </row>
    <row r="52" spans="2:15" s="68" customFormat="1" ht="20.25" customHeight="1" thickBot="1">
      <c r="B52" s="26"/>
      <c r="C52" s="27"/>
      <c r="D52" s="27"/>
      <c r="E52" s="27"/>
      <c r="F52" s="27"/>
      <c r="G52" s="27"/>
      <c r="H52" s="27" t="s">
        <v>12</v>
      </c>
      <c r="I52" s="27"/>
      <c r="J52" s="27"/>
      <c r="K52" s="27"/>
      <c r="L52" s="27"/>
      <c r="M52" s="103">
        <f>M47+M51</f>
        <v>14219632</v>
      </c>
      <c r="N52" s="103">
        <f>N47+N51</f>
        <v>16127060</v>
      </c>
      <c r="O52" s="88">
        <f>N52-M52</f>
        <v>1907428</v>
      </c>
    </row>
    <row r="53" spans="2:15" s="68" customFormat="1" ht="20.25" customHeight="1">
      <c r="B53" s="24"/>
      <c r="C53" s="22"/>
      <c r="D53" s="22"/>
      <c r="E53" s="22"/>
      <c r="F53" s="22"/>
      <c r="G53" s="22" t="s">
        <v>22</v>
      </c>
      <c r="H53" s="22"/>
      <c r="I53" s="70"/>
      <c r="J53" s="22"/>
      <c r="K53" s="22"/>
      <c r="L53" s="22"/>
      <c r="M53" s="90">
        <f>M18-M52</f>
        <v>6341135</v>
      </c>
      <c r="N53" s="90">
        <f>N18-N52</f>
        <v>4724416</v>
      </c>
      <c r="O53" s="92">
        <f>N53-M53</f>
        <v>-1616719</v>
      </c>
    </row>
    <row r="54" spans="2:15" s="68" customFormat="1" ht="20.25" customHeight="1">
      <c r="B54" s="24"/>
      <c r="C54" s="22" t="s">
        <v>15</v>
      </c>
      <c r="D54" s="22"/>
      <c r="E54" s="22"/>
      <c r="F54" s="22"/>
      <c r="G54" s="22"/>
      <c r="H54" s="22"/>
      <c r="I54" s="22"/>
      <c r="J54" s="22"/>
      <c r="K54" s="22"/>
      <c r="L54" s="22"/>
      <c r="M54" s="99"/>
      <c r="N54" s="99"/>
      <c r="O54" s="84"/>
    </row>
    <row r="55" spans="2:15" s="68" customFormat="1" ht="20.25" customHeight="1">
      <c r="B55" s="24"/>
      <c r="C55" s="22"/>
      <c r="D55" s="22" t="s">
        <v>16</v>
      </c>
      <c r="E55" s="22"/>
      <c r="F55" s="22"/>
      <c r="G55" s="22"/>
      <c r="H55" s="22"/>
      <c r="I55" s="22"/>
      <c r="J55" s="22"/>
      <c r="K55" s="22"/>
      <c r="L55" s="25"/>
      <c r="M55" s="99"/>
      <c r="N55" s="99"/>
      <c r="O55" s="86"/>
    </row>
    <row r="56" spans="2:15" s="68" customFormat="1" ht="20.25" customHeight="1">
      <c r="B56" s="24"/>
      <c r="C56" s="22"/>
      <c r="D56" s="22"/>
      <c r="E56" s="53" t="s">
        <v>88</v>
      </c>
      <c r="F56" s="22"/>
      <c r="G56" s="22"/>
      <c r="H56" s="22"/>
      <c r="I56" s="22"/>
      <c r="J56" s="22"/>
      <c r="K56" s="22"/>
      <c r="L56" s="25"/>
      <c r="M56" s="99">
        <v>1512108</v>
      </c>
      <c r="N56" s="99">
        <v>281887</v>
      </c>
      <c r="O56" s="89">
        <f>N56-M56</f>
        <v>-1230221</v>
      </c>
    </row>
    <row r="57" spans="2:15" s="68" customFormat="1" ht="20.25" customHeight="1" thickBot="1">
      <c r="B57" s="24"/>
      <c r="C57" s="22"/>
      <c r="D57" s="22"/>
      <c r="E57" s="22" t="s">
        <v>23</v>
      </c>
      <c r="F57" s="22"/>
      <c r="G57" s="22"/>
      <c r="H57" s="22"/>
      <c r="I57" s="22"/>
      <c r="J57" s="22"/>
      <c r="K57" s="22"/>
      <c r="L57" s="25"/>
      <c r="M57" s="101">
        <v>0</v>
      </c>
      <c r="N57" s="101">
        <v>0</v>
      </c>
      <c r="O57" s="89">
        <f>N57-M57</f>
        <v>0</v>
      </c>
    </row>
    <row r="58" spans="2:15" s="68" customFormat="1" ht="20.25" customHeight="1" thickBot="1">
      <c r="B58" s="26"/>
      <c r="C58" s="27"/>
      <c r="D58" s="27"/>
      <c r="E58" s="27"/>
      <c r="F58" s="27"/>
      <c r="G58" s="27"/>
      <c r="H58" s="27" t="s">
        <v>17</v>
      </c>
      <c r="I58" s="27"/>
      <c r="J58" s="27"/>
      <c r="K58" s="27"/>
      <c r="L58" s="28"/>
      <c r="M58" s="103">
        <f>SUM(M56:M57)</f>
        <v>1512108</v>
      </c>
      <c r="N58" s="103">
        <f>SUM(N56:N57)</f>
        <v>281887</v>
      </c>
      <c r="O58" s="88">
        <f>N58-M58</f>
        <v>-1230221</v>
      </c>
    </row>
    <row r="59" spans="2:15" s="68" customFormat="1" ht="20.25" customHeight="1">
      <c r="B59" s="24"/>
      <c r="C59" s="22"/>
      <c r="D59" s="22" t="s">
        <v>24</v>
      </c>
      <c r="E59" s="22"/>
      <c r="F59" s="22"/>
      <c r="G59" s="22"/>
      <c r="H59" s="22"/>
      <c r="I59" s="22"/>
      <c r="J59" s="22"/>
      <c r="K59" s="22"/>
      <c r="L59" s="25"/>
      <c r="M59" s="90"/>
      <c r="N59" s="90"/>
      <c r="O59" s="84"/>
    </row>
    <row r="60" spans="2:15" s="68" customFormat="1" ht="20.25" customHeight="1">
      <c r="B60" s="24"/>
      <c r="C60" s="22"/>
      <c r="D60" s="22"/>
      <c r="E60" s="22" t="s">
        <v>51</v>
      </c>
      <c r="F60" s="22"/>
      <c r="G60" s="22"/>
      <c r="H60" s="22"/>
      <c r="I60" s="22"/>
      <c r="J60" s="22"/>
      <c r="K60" s="22"/>
      <c r="L60" s="25"/>
      <c r="M60" s="99">
        <v>1</v>
      </c>
      <c r="N60" s="99">
        <v>0</v>
      </c>
      <c r="O60" s="89">
        <f aca="true" t="shared" si="1" ref="O60:O69">N60-M60</f>
        <v>-1</v>
      </c>
    </row>
    <row r="61" spans="2:15" s="68" customFormat="1" ht="20.25" customHeight="1" thickBot="1">
      <c r="B61" s="30"/>
      <c r="C61" s="31"/>
      <c r="D61" s="31"/>
      <c r="E61" s="22" t="s">
        <v>52</v>
      </c>
      <c r="F61" s="31"/>
      <c r="G61" s="31"/>
      <c r="H61" s="31"/>
      <c r="I61" s="31"/>
      <c r="J61" s="31"/>
      <c r="K61" s="31"/>
      <c r="L61" s="32"/>
      <c r="M61" s="101">
        <v>0</v>
      </c>
      <c r="N61" s="101">
        <v>0</v>
      </c>
      <c r="O61" s="89">
        <f t="shared" si="1"/>
        <v>0</v>
      </c>
    </row>
    <row r="62" spans="2:15" s="68" customFormat="1" ht="20.25" customHeight="1" thickBot="1">
      <c r="B62" s="26"/>
      <c r="C62" s="27"/>
      <c r="D62" s="27"/>
      <c r="E62" s="27"/>
      <c r="F62" s="27"/>
      <c r="G62" s="27"/>
      <c r="H62" s="27" t="s">
        <v>25</v>
      </c>
      <c r="I62" s="27"/>
      <c r="J62" s="27"/>
      <c r="K62" s="27"/>
      <c r="L62" s="28"/>
      <c r="M62" s="103">
        <f>SUM(M60:M61)</f>
        <v>1</v>
      </c>
      <c r="N62" s="103">
        <f>SUM(N60:N61)</f>
        <v>0</v>
      </c>
      <c r="O62" s="88">
        <f t="shared" si="1"/>
        <v>-1</v>
      </c>
    </row>
    <row r="63" spans="2:15" s="68" customFormat="1" ht="20.25" customHeight="1">
      <c r="B63" s="24"/>
      <c r="C63" s="22"/>
      <c r="D63" s="22"/>
      <c r="E63" s="22"/>
      <c r="F63" s="22"/>
      <c r="G63" s="22" t="s">
        <v>18</v>
      </c>
      <c r="H63" s="22"/>
      <c r="I63" s="22"/>
      <c r="J63" s="22"/>
      <c r="K63" s="22"/>
      <c r="L63" s="22"/>
      <c r="M63" s="90">
        <f>M58-M62</f>
        <v>1512107</v>
      </c>
      <c r="N63" s="90">
        <f>N58-N62</f>
        <v>281887</v>
      </c>
      <c r="O63" s="93">
        <f t="shared" si="1"/>
        <v>-1230220</v>
      </c>
    </row>
    <row r="64" spans="2:15" s="68" customFormat="1" ht="20.25" customHeight="1">
      <c r="B64" s="24"/>
      <c r="C64" s="22"/>
      <c r="D64" s="22"/>
      <c r="E64" s="22"/>
      <c r="F64" s="22"/>
      <c r="G64" s="22"/>
      <c r="H64" s="22" t="s">
        <v>59</v>
      </c>
      <c r="I64" s="22"/>
      <c r="J64" s="22"/>
      <c r="K64" s="22"/>
      <c r="L64" s="22"/>
      <c r="M64" s="90">
        <v>-7723722</v>
      </c>
      <c r="N64" s="90">
        <v>-4726223</v>
      </c>
      <c r="O64" s="86">
        <f t="shared" si="1"/>
        <v>2997499</v>
      </c>
    </row>
    <row r="65" spans="2:15" s="68" customFormat="1" ht="20.25" customHeight="1">
      <c r="B65" s="24"/>
      <c r="C65" s="22"/>
      <c r="D65" s="22"/>
      <c r="E65" s="22"/>
      <c r="F65" s="22"/>
      <c r="G65" s="22"/>
      <c r="H65" s="22" t="s">
        <v>60</v>
      </c>
      <c r="I65" s="22"/>
      <c r="J65" s="22"/>
      <c r="K65" s="22"/>
      <c r="L65" s="22"/>
      <c r="M65" s="90">
        <v>129520</v>
      </c>
      <c r="N65" s="90">
        <v>280080</v>
      </c>
      <c r="O65" s="86">
        <f t="shared" si="1"/>
        <v>150560</v>
      </c>
    </row>
    <row r="66" spans="2:15" s="68" customFormat="1" ht="20.25" customHeight="1">
      <c r="B66" s="24"/>
      <c r="C66" s="22"/>
      <c r="D66" s="22"/>
      <c r="E66" s="22"/>
      <c r="F66" s="22"/>
      <c r="G66" s="22" t="s">
        <v>39</v>
      </c>
      <c r="H66" s="22"/>
      <c r="I66" s="22"/>
      <c r="J66" s="22"/>
      <c r="K66" s="22"/>
      <c r="L66" s="22"/>
      <c r="M66" s="99">
        <f>M53+M63+M64-M65</f>
        <v>0</v>
      </c>
      <c r="N66" s="99">
        <f>N53+N63+N64-N65</f>
        <v>0</v>
      </c>
      <c r="O66" s="89">
        <f t="shared" si="1"/>
        <v>0</v>
      </c>
    </row>
    <row r="67" spans="2:15" s="68" customFormat="1" ht="20.25" customHeight="1">
      <c r="B67" s="24"/>
      <c r="C67" s="22"/>
      <c r="D67" s="22"/>
      <c r="E67" s="22"/>
      <c r="F67" s="22"/>
      <c r="G67" s="22" t="s">
        <v>40</v>
      </c>
      <c r="H67" s="22"/>
      <c r="I67" s="22"/>
      <c r="J67" s="22"/>
      <c r="K67" s="22"/>
      <c r="L67" s="22"/>
      <c r="M67" s="99">
        <v>10490243</v>
      </c>
      <c r="N67" s="99">
        <f>M69</f>
        <v>10490243</v>
      </c>
      <c r="O67" s="89">
        <f t="shared" si="1"/>
        <v>0</v>
      </c>
    </row>
    <row r="68" spans="2:15" s="68" customFormat="1" ht="20.25" customHeight="1" thickBot="1">
      <c r="B68" s="24"/>
      <c r="C68" s="22"/>
      <c r="D68" s="22"/>
      <c r="E68" s="22"/>
      <c r="F68" s="22"/>
      <c r="G68" s="22" t="s">
        <v>41</v>
      </c>
      <c r="H68" s="22"/>
      <c r="I68" s="22"/>
      <c r="J68" s="22"/>
      <c r="K68" s="22"/>
      <c r="L68" s="22"/>
      <c r="M68" s="101">
        <f>M66+M67</f>
        <v>10490243</v>
      </c>
      <c r="N68" s="101">
        <f>N66+N67</f>
        <v>10490243</v>
      </c>
      <c r="O68" s="89">
        <f t="shared" si="1"/>
        <v>0</v>
      </c>
    </row>
    <row r="69" spans="2:15" s="68" customFormat="1" ht="20.25" customHeight="1" thickBot="1">
      <c r="B69" s="26" t="s">
        <v>38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103">
        <f>M68</f>
        <v>10490243</v>
      </c>
      <c r="N69" s="103">
        <f>N68</f>
        <v>10490243</v>
      </c>
      <c r="O69" s="88">
        <f t="shared" si="1"/>
        <v>0</v>
      </c>
    </row>
    <row r="70" spans="2:16" s="68" customFormat="1" ht="18" customHeight="1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114"/>
      <c r="N70" s="114"/>
      <c r="O70" s="39"/>
      <c r="P70" s="39"/>
    </row>
    <row r="71" spans="13:14" s="68" customFormat="1" ht="18" customHeight="1">
      <c r="M71" s="44"/>
      <c r="N71" s="44"/>
    </row>
    <row r="72" spans="13:14" s="68" customFormat="1" ht="18" customHeight="1">
      <c r="M72" s="44"/>
      <c r="N72" s="44"/>
    </row>
    <row r="73" spans="13:14" s="68" customFormat="1" ht="18" customHeight="1">
      <c r="M73" s="44"/>
      <c r="N73" s="44"/>
    </row>
    <row r="74" spans="13:14" s="68" customFormat="1" ht="18" customHeight="1">
      <c r="M74" s="44"/>
      <c r="N74" s="44"/>
    </row>
    <row r="75" spans="13:14" s="68" customFormat="1" ht="18" customHeight="1">
      <c r="M75" s="44"/>
      <c r="N75" s="44"/>
    </row>
    <row r="76" spans="13:14" s="68" customFormat="1" ht="18" customHeight="1">
      <c r="M76" s="44"/>
      <c r="N76" s="44"/>
    </row>
    <row r="77" spans="13:14" s="68" customFormat="1" ht="18" customHeight="1">
      <c r="M77" s="44"/>
      <c r="N77" s="44"/>
    </row>
    <row r="78" spans="13:14" s="68" customFormat="1" ht="18" customHeight="1">
      <c r="M78" s="44"/>
      <c r="N78" s="44"/>
    </row>
    <row r="79" spans="13:14" s="68" customFormat="1" ht="18" customHeight="1">
      <c r="M79" s="44"/>
      <c r="N79" s="44"/>
    </row>
    <row r="80" spans="13:14" s="68" customFormat="1" ht="18" customHeight="1">
      <c r="M80" s="44"/>
      <c r="N80" s="44"/>
    </row>
    <row r="81" spans="13:14" s="68" customFormat="1" ht="18" customHeight="1">
      <c r="M81" s="44"/>
      <c r="N81" s="44"/>
    </row>
    <row r="82" spans="13:14" s="68" customFormat="1" ht="18" customHeight="1">
      <c r="M82" s="44"/>
      <c r="N82" s="44"/>
    </row>
    <row r="83" spans="13:14" s="68" customFormat="1" ht="18" customHeight="1">
      <c r="M83" s="44"/>
      <c r="N83" s="44"/>
    </row>
    <row r="84" spans="13:14" s="68" customFormat="1" ht="18" customHeight="1">
      <c r="M84" s="44"/>
      <c r="N84" s="44"/>
    </row>
    <row r="85" spans="13:14" s="68" customFormat="1" ht="18" customHeight="1">
      <c r="M85" s="44"/>
      <c r="N85" s="44"/>
    </row>
    <row r="86" spans="13:14" s="68" customFormat="1" ht="18" customHeight="1">
      <c r="M86" s="44"/>
      <c r="N86" s="44"/>
    </row>
    <row r="87" spans="13:14" s="68" customFormat="1" ht="18" customHeight="1">
      <c r="M87" s="44"/>
      <c r="N87" s="44"/>
    </row>
    <row r="88" spans="13:14" s="68" customFormat="1" ht="18" customHeight="1">
      <c r="M88" s="44"/>
      <c r="N88" s="44"/>
    </row>
    <row r="89" spans="13:14" s="68" customFormat="1" ht="18" customHeight="1">
      <c r="M89" s="44"/>
      <c r="N89" s="44"/>
    </row>
    <row r="90" spans="13:14" s="68" customFormat="1" ht="18" customHeight="1">
      <c r="M90" s="44"/>
      <c r="N90" s="44"/>
    </row>
    <row r="91" spans="13:14" s="68" customFormat="1" ht="18" customHeight="1">
      <c r="M91" s="44"/>
      <c r="N91" s="44"/>
    </row>
    <row r="92" spans="13:14" s="68" customFormat="1" ht="18" customHeight="1">
      <c r="M92" s="44"/>
      <c r="N92" s="44"/>
    </row>
    <row r="93" spans="13:14" s="68" customFormat="1" ht="18" customHeight="1">
      <c r="M93" s="44"/>
      <c r="N93" s="44"/>
    </row>
    <row r="94" spans="13:14" s="68" customFormat="1" ht="18" customHeight="1">
      <c r="M94" s="44"/>
      <c r="N94" s="44"/>
    </row>
    <row r="95" spans="13:14" s="68" customFormat="1" ht="18" customHeight="1">
      <c r="M95" s="44"/>
      <c r="N95" s="44"/>
    </row>
    <row r="96" spans="13:14" s="68" customFormat="1" ht="18" customHeight="1">
      <c r="M96" s="44"/>
      <c r="N96" s="44"/>
    </row>
    <row r="97" spans="13:14" s="68" customFormat="1" ht="18" customHeight="1">
      <c r="M97" s="44"/>
      <c r="N97" s="44"/>
    </row>
    <row r="98" spans="13:14" s="68" customFormat="1" ht="18" customHeight="1">
      <c r="M98" s="44"/>
      <c r="N98" s="44"/>
    </row>
    <row r="99" spans="13:14" s="68" customFormat="1" ht="18" customHeight="1">
      <c r="M99" s="44"/>
      <c r="N99" s="44"/>
    </row>
    <row r="100" spans="13:14" s="68" customFormat="1" ht="18" customHeight="1">
      <c r="M100" s="44"/>
      <c r="N100" s="44"/>
    </row>
    <row r="101" spans="13:14" s="68" customFormat="1" ht="18" customHeight="1">
      <c r="M101" s="44"/>
      <c r="N101" s="44"/>
    </row>
    <row r="102" spans="13:14" s="68" customFormat="1" ht="18" customHeight="1">
      <c r="M102" s="44"/>
      <c r="N102" s="44"/>
    </row>
    <row r="103" spans="13:14" s="68" customFormat="1" ht="18" customHeight="1">
      <c r="M103" s="44"/>
      <c r="N103" s="44"/>
    </row>
    <row r="104" spans="13:14" s="68" customFormat="1" ht="18" customHeight="1">
      <c r="M104" s="44"/>
      <c r="N104" s="44"/>
    </row>
    <row r="105" spans="13:14" s="68" customFormat="1" ht="18" customHeight="1">
      <c r="M105" s="44"/>
      <c r="N105" s="44"/>
    </row>
    <row r="106" spans="13:14" s="68" customFormat="1" ht="18" customHeight="1">
      <c r="M106" s="44"/>
      <c r="N106" s="44"/>
    </row>
    <row r="107" spans="13:14" s="68" customFormat="1" ht="18" customHeight="1">
      <c r="M107" s="44"/>
      <c r="N107" s="44"/>
    </row>
    <row r="108" spans="13:14" s="68" customFormat="1" ht="18" customHeight="1">
      <c r="M108" s="44"/>
      <c r="N108" s="44"/>
    </row>
    <row r="109" spans="13:14" s="68" customFormat="1" ht="18" customHeight="1">
      <c r="M109" s="44"/>
      <c r="N109" s="44"/>
    </row>
    <row r="110" spans="13:14" s="68" customFormat="1" ht="18" customHeight="1">
      <c r="M110" s="44"/>
      <c r="N110" s="44"/>
    </row>
    <row r="111" spans="13:14" s="68" customFormat="1" ht="18" customHeight="1">
      <c r="M111" s="44"/>
      <c r="N111" s="44"/>
    </row>
    <row r="112" spans="13:14" s="68" customFormat="1" ht="18" customHeight="1">
      <c r="M112" s="44"/>
      <c r="N112" s="44"/>
    </row>
    <row r="113" spans="13:14" s="68" customFormat="1" ht="18" customHeight="1">
      <c r="M113" s="44"/>
      <c r="N113" s="44"/>
    </row>
    <row r="114" spans="13:14" s="68" customFormat="1" ht="18" customHeight="1">
      <c r="M114" s="44"/>
      <c r="N114" s="44"/>
    </row>
    <row r="115" spans="13:14" s="68" customFormat="1" ht="18" customHeight="1">
      <c r="M115" s="44"/>
      <c r="N115" s="44"/>
    </row>
    <row r="116" spans="13:14" s="68" customFormat="1" ht="18" customHeight="1">
      <c r="M116" s="44"/>
      <c r="N116" s="44"/>
    </row>
    <row r="117" spans="13:14" s="68" customFormat="1" ht="18" customHeight="1">
      <c r="M117" s="44"/>
      <c r="N117" s="44"/>
    </row>
    <row r="118" spans="13:14" s="68" customFormat="1" ht="18" customHeight="1">
      <c r="M118" s="44"/>
      <c r="N118" s="44"/>
    </row>
    <row r="119" spans="13:14" s="68" customFormat="1" ht="18" customHeight="1">
      <c r="M119" s="44"/>
      <c r="N119" s="44"/>
    </row>
    <row r="120" spans="13:14" s="68" customFormat="1" ht="18" customHeight="1">
      <c r="M120" s="44"/>
      <c r="N120" s="44"/>
    </row>
    <row r="121" spans="13:14" s="68" customFormat="1" ht="18" customHeight="1">
      <c r="M121" s="44"/>
      <c r="N121" s="44"/>
    </row>
    <row r="122" spans="13:14" s="68" customFormat="1" ht="18" customHeight="1">
      <c r="M122" s="44"/>
      <c r="N122" s="44"/>
    </row>
    <row r="123" spans="13:14" s="68" customFormat="1" ht="18" customHeight="1">
      <c r="M123" s="44"/>
      <c r="N123" s="44"/>
    </row>
    <row r="124" spans="13:14" s="68" customFormat="1" ht="18" customHeight="1">
      <c r="M124" s="44"/>
      <c r="N124" s="44"/>
    </row>
    <row r="125" spans="13:14" s="68" customFormat="1" ht="18" customHeight="1">
      <c r="M125" s="44"/>
      <c r="N125" s="44"/>
    </row>
    <row r="126" spans="13:14" s="68" customFormat="1" ht="18" customHeight="1">
      <c r="M126" s="44"/>
      <c r="N126" s="44"/>
    </row>
    <row r="127" spans="13:14" s="68" customFormat="1" ht="18" customHeight="1">
      <c r="M127" s="44"/>
      <c r="N127" s="44"/>
    </row>
    <row r="128" spans="13:14" s="68" customFormat="1" ht="18" customHeight="1">
      <c r="M128" s="44"/>
      <c r="N128" s="44"/>
    </row>
    <row r="129" spans="13:14" s="68" customFormat="1" ht="18" customHeight="1">
      <c r="M129" s="44"/>
      <c r="N129" s="44"/>
    </row>
    <row r="130" spans="13:14" s="68" customFormat="1" ht="18" customHeight="1">
      <c r="M130" s="44"/>
      <c r="N130" s="44"/>
    </row>
    <row r="131" spans="13:14" s="68" customFormat="1" ht="18" customHeight="1">
      <c r="M131" s="44"/>
      <c r="N131" s="44"/>
    </row>
    <row r="132" spans="13:14" s="68" customFormat="1" ht="18" customHeight="1">
      <c r="M132" s="44"/>
      <c r="N132" s="44"/>
    </row>
    <row r="133" spans="13:14" s="68" customFormat="1" ht="18" customHeight="1">
      <c r="M133" s="44"/>
      <c r="N133" s="44"/>
    </row>
    <row r="134" spans="13:14" s="68" customFormat="1" ht="18" customHeight="1">
      <c r="M134" s="44"/>
      <c r="N134" s="44"/>
    </row>
    <row r="135" spans="13:14" s="68" customFormat="1" ht="18" customHeight="1">
      <c r="M135" s="44"/>
      <c r="N135" s="44"/>
    </row>
    <row r="136" spans="13:14" s="68" customFormat="1" ht="18" customHeight="1">
      <c r="M136" s="44"/>
      <c r="N136" s="44"/>
    </row>
    <row r="137" spans="13:14" s="68" customFormat="1" ht="18" customHeight="1">
      <c r="M137" s="44"/>
      <c r="N137" s="44"/>
    </row>
    <row r="138" spans="13:14" s="68" customFormat="1" ht="18" customHeight="1">
      <c r="M138" s="44"/>
      <c r="N138" s="44"/>
    </row>
    <row r="139" spans="13:14" s="68" customFormat="1" ht="18" customHeight="1">
      <c r="M139" s="44"/>
      <c r="N139" s="44"/>
    </row>
    <row r="140" spans="13:14" s="68" customFormat="1" ht="18" customHeight="1">
      <c r="M140" s="44"/>
      <c r="N140" s="44"/>
    </row>
    <row r="141" spans="13:14" s="68" customFormat="1" ht="18" customHeight="1">
      <c r="M141" s="44"/>
      <c r="N141" s="44"/>
    </row>
    <row r="142" spans="13:14" s="68" customFormat="1" ht="18" customHeight="1">
      <c r="M142" s="44"/>
      <c r="N142" s="44"/>
    </row>
    <row r="143" spans="13:14" s="68" customFormat="1" ht="18" customHeight="1">
      <c r="M143" s="44"/>
      <c r="N143" s="44"/>
    </row>
    <row r="144" spans="13:14" s="68" customFormat="1" ht="18" customHeight="1">
      <c r="M144" s="44"/>
      <c r="N144" s="44"/>
    </row>
    <row r="145" spans="13:14" s="68" customFormat="1" ht="18" customHeight="1">
      <c r="M145" s="44"/>
      <c r="N145" s="44"/>
    </row>
    <row r="146" spans="13:14" s="68" customFormat="1" ht="18" customHeight="1">
      <c r="M146" s="44"/>
      <c r="N146" s="44"/>
    </row>
    <row r="147" spans="13:14" s="68" customFormat="1" ht="18" customHeight="1">
      <c r="M147" s="44"/>
      <c r="N147" s="44"/>
    </row>
    <row r="148" spans="13:14" s="68" customFormat="1" ht="18" customHeight="1">
      <c r="M148" s="44"/>
      <c r="N148" s="44"/>
    </row>
    <row r="149" spans="13:14" s="68" customFormat="1" ht="18" customHeight="1">
      <c r="M149" s="44"/>
      <c r="N149" s="44"/>
    </row>
    <row r="150" spans="13:14" s="68" customFormat="1" ht="18" customHeight="1">
      <c r="M150" s="44"/>
      <c r="N150" s="44"/>
    </row>
    <row r="151" spans="13:14" s="68" customFormat="1" ht="18" customHeight="1">
      <c r="M151" s="44"/>
      <c r="N151" s="44"/>
    </row>
    <row r="152" spans="13:14" s="68" customFormat="1" ht="18" customHeight="1">
      <c r="M152" s="44"/>
      <c r="N152" s="44"/>
    </row>
    <row r="153" spans="13:14" s="68" customFormat="1" ht="18" customHeight="1">
      <c r="M153" s="44"/>
      <c r="N153" s="44"/>
    </row>
    <row r="154" spans="13:14" s="68" customFormat="1" ht="18" customHeight="1">
      <c r="M154" s="44"/>
      <c r="N154" s="44"/>
    </row>
    <row r="155" spans="13:14" s="68" customFormat="1" ht="18" customHeight="1">
      <c r="M155" s="44"/>
      <c r="N155" s="44"/>
    </row>
    <row r="156" spans="13:14" s="68" customFormat="1" ht="18" customHeight="1">
      <c r="M156" s="44"/>
      <c r="N156" s="44"/>
    </row>
    <row r="157" spans="13:14" s="68" customFormat="1" ht="18" customHeight="1">
      <c r="M157" s="44"/>
      <c r="N157" s="44"/>
    </row>
    <row r="158" spans="13:14" s="68" customFormat="1" ht="18" customHeight="1">
      <c r="M158" s="44"/>
      <c r="N158" s="44"/>
    </row>
    <row r="159" spans="13:14" s="68" customFormat="1" ht="18" customHeight="1">
      <c r="M159" s="44"/>
      <c r="N159" s="44"/>
    </row>
    <row r="160" spans="13:14" s="68" customFormat="1" ht="18" customHeight="1">
      <c r="M160" s="44"/>
      <c r="N160" s="44"/>
    </row>
    <row r="161" spans="13:14" s="68" customFormat="1" ht="18" customHeight="1">
      <c r="M161" s="44"/>
      <c r="N161" s="44"/>
    </row>
    <row r="162" spans="13:14" s="68" customFormat="1" ht="18" customHeight="1">
      <c r="M162" s="44"/>
      <c r="N162" s="44"/>
    </row>
    <row r="163" spans="13:14" s="68" customFormat="1" ht="18" customHeight="1">
      <c r="M163" s="44"/>
      <c r="N163" s="44"/>
    </row>
    <row r="164" spans="13:14" s="68" customFormat="1" ht="18" customHeight="1">
      <c r="M164" s="44"/>
      <c r="N164" s="44"/>
    </row>
    <row r="165" spans="13:14" s="68" customFormat="1" ht="18" customHeight="1">
      <c r="M165" s="44"/>
      <c r="N165" s="44"/>
    </row>
    <row r="166" spans="13:14" s="68" customFormat="1" ht="18" customHeight="1">
      <c r="M166" s="44"/>
      <c r="N166" s="44"/>
    </row>
    <row r="167" spans="13:14" s="68" customFormat="1" ht="18" customHeight="1">
      <c r="M167" s="44"/>
      <c r="N167" s="44"/>
    </row>
    <row r="168" spans="13:14" s="68" customFormat="1" ht="18" customHeight="1">
      <c r="M168" s="44"/>
      <c r="N168" s="44"/>
    </row>
    <row r="169" spans="13:14" s="68" customFormat="1" ht="18" customHeight="1">
      <c r="M169" s="44"/>
      <c r="N169" s="44"/>
    </row>
    <row r="170" spans="13:14" s="68" customFormat="1" ht="18" customHeight="1">
      <c r="M170" s="44"/>
      <c r="N170" s="44"/>
    </row>
    <row r="171" spans="13:14" s="68" customFormat="1" ht="18" customHeight="1">
      <c r="M171" s="44"/>
      <c r="N171" s="44"/>
    </row>
    <row r="172" spans="13:14" s="68" customFormat="1" ht="18" customHeight="1">
      <c r="M172" s="44"/>
      <c r="N172" s="44"/>
    </row>
    <row r="173" spans="13:14" s="68" customFormat="1" ht="18" customHeight="1">
      <c r="M173" s="44"/>
      <c r="N173" s="44"/>
    </row>
    <row r="174" spans="13:14" s="68" customFormat="1" ht="18" customHeight="1">
      <c r="M174" s="44"/>
      <c r="N174" s="44"/>
    </row>
    <row r="175" spans="13:14" s="68" customFormat="1" ht="18" customHeight="1">
      <c r="M175" s="44"/>
      <c r="N175" s="44"/>
    </row>
    <row r="176" spans="13:14" s="68" customFormat="1" ht="18" customHeight="1">
      <c r="M176" s="44"/>
      <c r="N176" s="44"/>
    </row>
    <row r="177" spans="13:14" s="68" customFormat="1" ht="18" customHeight="1">
      <c r="M177" s="44"/>
      <c r="N177" s="44"/>
    </row>
    <row r="178" spans="13:14" s="68" customFormat="1" ht="18" customHeight="1">
      <c r="M178" s="44"/>
      <c r="N178" s="44"/>
    </row>
    <row r="179" spans="13:14" s="68" customFormat="1" ht="18" customHeight="1">
      <c r="M179" s="44"/>
      <c r="N179" s="44"/>
    </row>
    <row r="180" spans="13:14" s="68" customFormat="1" ht="18" customHeight="1">
      <c r="M180" s="44"/>
      <c r="N180" s="44"/>
    </row>
    <row r="181" spans="13:14" s="68" customFormat="1" ht="18" customHeight="1">
      <c r="M181" s="44"/>
      <c r="N181" s="44"/>
    </row>
    <row r="182" spans="13:14" s="68" customFormat="1" ht="18" customHeight="1">
      <c r="M182" s="44"/>
      <c r="N182" s="44"/>
    </row>
    <row r="183" spans="13:14" s="68" customFormat="1" ht="18" customHeight="1">
      <c r="M183" s="44"/>
      <c r="N183" s="44"/>
    </row>
    <row r="184" spans="13:14" s="68" customFormat="1" ht="18" customHeight="1">
      <c r="M184" s="44"/>
      <c r="N184" s="44"/>
    </row>
    <row r="185" spans="13:14" s="68" customFormat="1" ht="18" customHeight="1">
      <c r="M185" s="44"/>
      <c r="N185" s="44"/>
    </row>
    <row r="186" spans="13:14" s="68" customFormat="1" ht="18" customHeight="1">
      <c r="M186" s="44"/>
      <c r="N186" s="44"/>
    </row>
    <row r="187" spans="13:14" s="68" customFormat="1" ht="18" customHeight="1">
      <c r="M187" s="44"/>
      <c r="N187" s="44"/>
    </row>
    <row r="188" spans="13:14" s="68" customFormat="1" ht="18" customHeight="1">
      <c r="M188" s="44"/>
      <c r="N188" s="44"/>
    </row>
    <row r="189" spans="13:14" s="68" customFormat="1" ht="18" customHeight="1">
      <c r="M189" s="44"/>
      <c r="N189" s="44"/>
    </row>
    <row r="190" spans="13:14" s="68" customFormat="1" ht="18" customHeight="1">
      <c r="M190" s="44"/>
      <c r="N190" s="44"/>
    </row>
    <row r="191" spans="13:14" s="68" customFormat="1" ht="18" customHeight="1">
      <c r="M191" s="44"/>
      <c r="N191" s="44"/>
    </row>
    <row r="192" spans="13:14" s="68" customFormat="1" ht="18" customHeight="1">
      <c r="M192" s="44"/>
      <c r="N192" s="44"/>
    </row>
    <row r="193" spans="13:14" s="68" customFormat="1" ht="18" customHeight="1">
      <c r="M193" s="44"/>
      <c r="N193" s="44"/>
    </row>
    <row r="194" spans="13:14" s="68" customFormat="1" ht="18" customHeight="1">
      <c r="M194" s="44"/>
      <c r="N194" s="44"/>
    </row>
    <row r="195" spans="13:14" s="68" customFormat="1" ht="18" customHeight="1">
      <c r="M195" s="44"/>
      <c r="N195" s="44"/>
    </row>
    <row r="196" spans="13:14" s="68" customFormat="1" ht="18" customHeight="1">
      <c r="M196" s="44"/>
      <c r="N196" s="44"/>
    </row>
    <row r="197" spans="13:14" s="68" customFormat="1" ht="18" customHeight="1">
      <c r="M197" s="44"/>
      <c r="N197" s="44"/>
    </row>
    <row r="198" spans="13:14" s="68" customFormat="1" ht="18" customHeight="1">
      <c r="M198" s="44"/>
      <c r="N198" s="44"/>
    </row>
    <row r="199" spans="13:14" s="68" customFormat="1" ht="18" customHeight="1">
      <c r="M199" s="44"/>
      <c r="N199" s="44"/>
    </row>
    <row r="200" spans="13:14" s="68" customFormat="1" ht="18" customHeight="1">
      <c r="M200" s="44"/>
      <c r="N200" s="44"/>
    </row>
    <row r="201" spans="13:14" s="68" customFormat="1" ht="18" customHeight="1">
      <c r="M201" s="44"/>
      <c r="N201" s="44"/>
    </row>
    <row r="202" spans="13:14" s="68" customFormat="1" ht="18" customHeight="1">
      <c r="M202" s="44"/>
      <c r="N202" s="44"/>
    </row>
    <row r="203" spans="13:14" s="68" customFormat="1" ht="18" customHeight="1">
      <c r="M203" s="44"/>
      <c r="N203" s="44"/>
    </row>
    <row r="204" spans="13:14" s="68" customFormat="1" ht="18" customHeight="1">
      <c r="M204" s="44"/>
      <c r="N204" s="44"/>
    </row>
    <row r="205" spans="13:14" s="68" customFormat="1" ht="18" customHeight="1">
      <c r="M205" s="44"/>
      <c r="N205" s="44"/>
    </row>
    <row r="206" spans="13:14" s="68" customFormat="1" ht="18" customHeight="1">
      <c r="M206" s="44"/>
      <c r="N206" s="44"/>
    </row>
    <row r="207" spans="13:14" s="68" customFormat="1" ht="18" customHeight="1">
      <c r="M207" s="44"/>
      <c r="N207" s="44"/>
    </row>
    <row r="208" spans="13:14" s="68" customFormat="1" ht="18" customHeight="1">
      <c r="M208" s="44"/>
      <c r="N208" s="44"/>
    </row>
    <row r="209" spans="13:14" s="68" customFormat="1" ht="18" customHeight="1">
      <c r="M209" s="44"/>
      <c r="N209" s="44"/>
    </row>
    <row r="210" spans="13:14" s="68" customFormat="1" ht="18" customHeight="1">
      <c r="M210" s="44"/>
      <c r="N210" s="44"/>
    </row>
    <row r="211" spans="13:14" s="68" customFormat="1" ht="18" customHeight="1">
      <c r="M211" s="44"/>
      <c r="N211" s="44"/>
    </row>
    <row r="212" spans="13:14" s="68" customFormat="1" ht="18" customHeight="1">
      <c r="M212" s="44"/>
      <c r="N212" s="44"/>
    </row>
    <row r="213" spans="13:14" s="68" customFormat="1" ht="18" customHeight="1">
      <c r="M213" s="44"/>
      <c r="N213" s="44"/>
    </row>
    <row r="214" spans="13:14" s="68" customFormat="1" ht="18" customHeight="1">
      <c r="M214" s="44"/>
      <c r="N214" s="44"/>
    </row>
    <row r="215" spans="13:14" s="68" customFormat="1" ht="18" customHeight="1">
      <c r="M215" s="44"/>
      <c r="N215" s="44"/>
    </row>
    <row r="216" spans="13:14" s="68" customFormat="1" ht="18" customHeight="1">
      <c r="M216" s="44"/>
      <c r="N216" s="44"/>
    </row>
    <row r="217" s="68" customFormat="1" ht="18" customHeight="1"/>
    <row r="218" s="68" customFormat="1" ht="18" customHeight="1"/>
    <row r="219" s="68" customFormat="1" ht="18" customHeight="1"/>
    <row r="220" s="68" customFormat="1" ht="18" customHeight="1"/>
    <row r="221" s="68" customFormat="1" ht="18" customHeight="1"/>
    <row r="222" s="68" customFormat="1" ht="18" customHeight="1"/>
    <row r="223" s="68" customFormat="1" ht="18" customHeight="1"/>
    <row r="224" s="68" customFormat="1" ht="18" customHeight="1"/>
    <row r="225" s="68" customFormat="1" ht="18" customHeight="1"/>
    <row r="226" s="68" customFormat="1" ht="18" customHeight="1"/>
    <row r="227" s="68" customFormat="1" ht="18" customHeight="1"/>
    <row r="228" s="68" customFormat="1" ht="18" customHeight="1"/>
    <row r="229" s="68" customFormat="1" ht="18" customHeight="1"/>
    <row r="230" s="68" customFormat="1" ht="18" customHeight="1"/>
    <row r="231" s="68" customFormat="1" ht="18" customHeight="1"/>
    <row r="232" s="68" customFormat="1" ht="18" customHeight="1"/>
    <row r="233" s="68" customFormat="1" ht="18" customHeight="1"/>
    <row r="234" s="68" customFormat="1" ht="18" customHeight="1"/>
    <row r="235" s="68" customFormat="1" ht="18" customHeight="1"/>
    <row r="236" s="68" customFormat="1" ht="18" customHeight="1"/>
    <row r="237" s="68" customFormat="1" ht="18" customHeight="1"/>
    <row r="238" s="68" customFormat="1" ht="18" customHeight="1"/>
    <row r="239" s="68" customFormat="1" ht="18" customHeight="1"/>
    <row r="240" s="68" customFormat="1" ht="18" customHeight="1"/>
    <row r="241" s="68" customFormat="1" ht="18" customHeight="1"/>
    <row r="242" s="68" customFormat="1" ht="18" customHeight="1"/>
    <row r="243" s="68" customFormat="1" ht="18" customHeight="1"/>
    <row r="244" s="68" customFormat="1" ht="18" customHeight="1"/>
    <row r="245" s="68" customFormat="1" ht="18" customHeight="1"/>
    <row r="246" s="68" customFormat="1" ht="18" customHeight="1"/>
    <row r="247" s="68" customFormat="1" ht="18" customHeight="1"/>
    <row r="248" s="68" customFormat="1" ht="18" customHeight="1"/>
    <row r="249" s="68" customFormat="1" ht="18" customHeight="1"/>
  </sheetData>
  <sheetProtection sheet="1" objects="1" scenarios="1"/>
  <mergeCells count="1">
    <mergeCell ref="B12:L12"/>
  </mergeCells>
  <printOptions horizontalCentered="1"/>
  <pageMargins left="0.5905511811023623" right="0.5905511811023623" top="0.7874015748031497" bottom="0.7874015748031497" header="0.1968503937007874" footer="0.31496062992125984"/>
  <pageSetup horizontalDpi="300" verticalDpi="300" orientation="portrait" paperSize="9" r:id="rId1"/>
  <rowBreaks count="1" manualBreakCount="1">
    <brk id="41" min="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99"/>
  <sheetViews>
    <sheetView view="pageBreakPreview" zoomScale="90" zoomScaleNormal="85" zoomScaleSheetLayoutView="90" zoomScalePageLayoutView="0" workbookViewId="0" topLeftCell="A1">
      <selection activeCell="A1" sqref="A1"/>
    </sheetView>
  </sheetViews>
  <sheetFormatPr defaultColWidth="9.00390625" defaultRowHeight="16.5" customHeight="1"/>
  <cols>
    <col min="1" max="1" width="8.421875" style="12" customWidth="1"/>
    <col min="2" max="11" width="2.00390625" style="12" customWidth="1"/>
    <col min="12" max="12" width="21.00390625" style="12" customWidth="1"/>
    <col min="13" max="15" width="16.8515625" style="12" customWidth="1"/>
    <col min="16" max="16" width="10.7109375" style="12" customWidth="1"/>
    <col min="17" max="16384" width="9.00390625" style="12" customWidth="1"/>
  </cols>
  <sheetData>
    <row r="1" spans="1:2" ht="16.5" customHeight="1">
      <c r="A1" s="37" t="s">
        <v>62</v>
      </c>
      <c r="B1" s="37" t="s">
        <v>142</v>
      </c>
    </row>
    <row r="2" spans="1:2" ht="16.5" customHeight="1">
      <c r="A2" s="37"/>
      <c r="B2" s="37"/>
    </row>
    <row r="3" spans="1:15" ht="21" customHeight="1">
      <c r="A3" s="11"/>
      <c r="B3" s="13" t="s">
        <v>63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1"/>
      <c r="N3" s="11"/>
      <c r="O3" s="15"/>
    </row>
    <row r="4" spans="1:15" s="44" customFormat="1" ht="21" customHeight="1">
      <c r="A4" s="40"/>
      <c r="B4" s="41"/>
      <c r="C4" s="42"/>
      <c r="D4" s="42"/>
      <c r="E4" s="42"/>
      <c r="F4" s="42"/>
      <c r="G4" s="42"/>
      <c r="H4" s="42"/>
      <c r="I4" s="42"/>
      <c r="J4" s="42"/>
      <c r="K4" s="42"/>
      <c r="L4" s="17" t="s">
        <v>32</v>
      </c>
      <c r="M4" s="96">
        <f>N17</f>
        <v>4087626</v>
      </c>
      <c r="N4" s="17" t="s">
        <v>42</v>
      </c>
      <c r="O4" s="43"/>
    </row>
    <row r="5" spans="1:15" s="44" customFormat="1" ht="21" customHeight="1">
      <c r="A5" s="40"/>
      <c r="B5" s="41"/>
      <c r="C5" s="42"/>
      <c r="D5" s="42"/>
      <c r="E5" s="42"/>
      <c r="F5" s="42"/>
      <c r="G5" s="42"/>
      <c r="H5" s="42"/>
      <c r="I5" s="42"/>
      <c r="J5" s="42"/>
      <c r="K5" s="42"/>
      <c r="L5" s="17" t="s">
        <v>33</v>
      </c>
      <c r="M5" s="96">
        <f>N37</f>
        <v>3500757</v>
      </c>
      <c r="N5" s="17" t="s">
        <v>42</v>
      </c>
      <c r="O5" s="43"/>
    </row>
    <row r="6" spans="1:15" s="44" customFormat="1" ht="21" customHeight="1">
      <c r="A6" s="40"/>
      <c r="B6" s="41"/>
      <c r="C6" s="42"/>
      <c r="D6" s="42"/>
      <c r="E6" s="42"/>
      <c r="F6" s="42"/>
      <c r="G6" s="42"/>
      <c r="H6" s="42"/>
      <c r="I6" s="42"/>
      <c r="J6" s="42"/>
      <c r="K6" s="42"/>
      <c r="L6" s="17" t="s">
        <v>37</v>
      </c>
      <c r="M6" s="97">
        <f>M4-M5</f>
        <v>586869</v>
      </c>
      <c r="N6" s="17" t="s">
        <v>42</v>
      </c>
      <c r="O6" s="43"/>
    </row>
    <row r="7" spans="1:15" s="44" customFormat="1" ht="21" customHeight="1">
      <c r="A7" s="40"/>
      <c r="B7" s="41"/>
      <c r="C7" s="42"/>
      <c r="D7" s="42"/>
      <c r="E7" s="42"/>
      <c r="F7" s="42"/>
      <c r="G7" s="42"/>
      <c r="H7" s="42"/>
      <c r="I7" s="42"/>
      <c r="J7" s="42"/>
      <c r="K7" s="42"/>
      <c r="L7" s="46" t="s">
        <v>34</v>
      </c>
      <c r="M7" s="97">
        <f>N40</f>
        <v>2953752</v>
      </c>
      <c r="N7" s="17" t="s">
        <v>42</v>
      </c>
      <c r="O7" s="43"/>
    </row>
    <row r="8" spans="1:15" s="44" customFormat="1" ht="21" customHeight="1">
      <c r="A8" s="40"/>
      <c r="B8" s="41"/>
      <c r="C8" s="42"/>
      <c r="D8" s="42"/>
      <c r="E8" s="42"/>
      <c r="F8" s="42"/>
      <c r="G8" s="42"/>
      <c r="H8" s="42"/>
      <c r="I8" s="42"/>
      <c r="J8" s="42"/>
      <c r="K8" s="42"/>
      <c r="L8" s="46" t="s">
        <v>35</v>
      </c>
      <c r="M8" s="97">
        <f>M6+M7</f>
        <v>3540621</v>
      </c>
      <c r="N8" s="17" t="s">
        <v>42</v>
      </c>
      <c r="O8" s="43"/>
    </row>
    <row r="9" spans="1:16" s="44" customFormat="1" ht="16.5" customHeight="1" thickBot="1">
      <c r="A9" s="40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1:16" s="44" customFormat="1" ht="18.75" customHeight="1" thickBot="1">
      <c r="A10" s="40"/>
      <c r="B10" s="146" t="s">
        <v>0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8"/>
      <c r="M10" s="49" t="s">
        <v>44</v>
      </c>
      <c r="N10" s="49" t="s">
        <v>43</v>
      </c>
      <c r="O10" s="50" t="s">
        <v>45</v>
      </c>
      <c r="P10" s="51"/>
    </row>
    <row r="11" spans="1:16" s="44" customFormat="1" ht="18.75" customHeight="1">
      <c r="A11" s="40"/>
      <c r="B11" s="52" t="s">
        <v>14</v>
      </c>
      <c r="C11" s="53"/>
      <c r="D11" s="53"/>
      <c r="E11" s="53"/>
      <c r="F11" s="53"/>
      <c r="G11" s="53"/>
      <c r="H11" s="53"/>
      <c r="I11" s="53"/>
      <c r="J11" s="53"/>
      <c r="K11" s="53"/>
      <c r="L11" s="54"/>
      <c r="M11" s="90"/>
      <c r="N11" s="90"/>
      <c r="O11" s="98"/>
      <c r="P11" s="51"/>
    </row>
    <row r="12" spans="1:15" s="44" customFormat="1" ht="18.75" customHeight="1">
      <c r="A12" s="40"/>
      <c r="B12" s="52"/>
      <c r="C12" s="53" t="s">
        <v>1</v>
      </c>
      <c r="D12" s="53"/>
      <c r="E12" s="53"/>
      <c r="F12" s="53"/>
      <c r="G12" s="53"/>
      <c r="H12" s="53"/>
      <c r="I12" s="53"/>
      <c r="J12" s="53"/>
      <c r="K12" s="53"/>
      <c r="L12" s="53"/>
      <c r="M12" s="99"/>
      <c r="N12" s="99"/>
      <c r="O12" s="100"/>
    </row>
    <row r="13" spans="1:15" s="44" customFormat="1" ht="18.75" customHeight="1">
      <c r="A13" s="40"/>
      <c r="B13" s="52"/>
      <c r="C13" s="53"/>
      <c r="D13" s="53" t="s">
        <v>3</v>
      </c>
      <c r="E13" s="53"/>
      <c r="F13" s="53"/>
      <c r="G13" s="53"/>
      <c r="H13" s="53"/>
      <c r="I13" s="53"/>
      <c r="J13" s="53"/>
      <c r="K13" s="53"/>
      <c r="L13" s="53"/>
      <c r="M13" s="99"/>
      <c r="N13" s="99"/>
      <c r="O13" s="100"/>
    </row>
    <row r="14" spans="1:15" s="44" customFormat="1" ht="18.75" customHeight="1">
      <c r="A14" s="40"/>
      <c r="B14" s="52"/>
      <c r="C14" s="53"/>
      <c r="D14" s="53"/>
      <c r="E14" s="53" t="s">
        <v>80</v>
      </c>
      <c r="F14" s="53"/>
      <c r="G14" s="53"/>
      <c r="H14" s="53"/>
      <c r="I14" s="53"/>
      <c r="J14" s="53"/>
      <c r="K14" s="53"/>
      <c r="L14" s="53"/>
      <c r="M14" s="101">
        <v>0</v>
      </c>
      <c r="N14" s="101">
        <v>955000</v>
      </c>
      <c r="O14" s="118">
        <f>N14-M14</f>
        <v>955000</v>
      </c>
    </row>
    <row r="15" spans="1:15" s="44" customFormat="1" ht="18.75" customHeight="1">
      <c r="A15" s="40"/>
      <c r="B15" s="52"/>
      <c r="C15" s="53"/>
      <c r="D15" s="53"/>
      <c r="E15" s="53" t="s">
        <v>81</v>
      </c>
      <c r="F15" s="53"/>
      <c r="G15" s="53"/>
      <c r="H15" s="53"/>
      <c r="I15" s="53"/>
      <c r="J15" s="53"/>
      <c r="K15" s="53"/>
      <c r="L15" s="53"/>
      <c r="M15" s="101">
        <v>0</v>
      </c>
      <c r="N15" s="101">
        <v>1948621</v>
      </c>
      <c r="O15" s="118">
        <f>N15-M15</f>
        <v>1948621</v>
      </c>
    </row>
    <row r="16" spans="1:15" s="44" customFormat="1" ht="18.75" customHeight="1" thickBot="1">
      <c r="A16" s="40"/>
      <c r="B16" s="52"/>
      <c r="C16" s="53"/>
      <c r="D16" s="53"/>
      <c r="E16" s="53" t="s">
        <v>82</v>
      </c>
      <c r="F16" s="53"/>
      <c r="G16" s="53"/>
      <c r="H16" s="53"/>
      <c r="I16" s="53"/>
      <c r="J16" s="53"/>
      <c r="K16" s="53"/>
      <c r="L16" s="53"/>
      <c r="M16" s="101">
        <v>71177</v>
      </c>
      <c r="N16" s="101">
        <v>1184005</v>
      </c>
      <c r="O16" s="102">
        <f>N16-M16</f>
        <v>1112828</v>
      </c>
    </row>
    <row r="17" spans="1:15" s="44" customFormat="1" ht="18.75" customHeight="1" thickBot="1">
      <c r="A17" s="40"/>
      <c r="B17" s="55"/>
      <c r="C17" s="56"/>
      <c r="D17" s="56"/>
      <c r="E17" s="56"/>
      <c r="F17" s="56"/>
      <c r="G17" s="56"/>
      <c r="H17" s="56" t="s">
        <v>7</v>
      </c>
      <c r="I17" s="56"/>
      <c r="J17" s="56"/>
      <c r="K17" s="56"/>
      <c r="L17" s="56"/>
      <c r="M17" s="103">
        <f>SUM(M14:M16)</f>
        <v>71177</v>
      </c>
      <c r="N17" s="103">
        <f>SUM(N14:N16)</f>
        <v>4087626</v>
      </c>
      <c r="O17" s="104">
        <f>N17-M17</f>
        <v>4016449</v>
      </c>
    </row>
    <row r="18" spans="2:15" s="68" customFormat="1" ht="18.75" customHeight="1">
      <c r="B18" s="24"/>
      <c r="C18" s="22"/>
      <c r="D18" s="22" t="s">
        <v>4</v>
      </c>
      <c r="E18" s="22"/>
      <c r="F18" s="22"/>
      <c r="G18" s="22"/>
      <c r="H18" s="22"/>
      <c r="I18" s="22"/>
      <c r="J18" s="22"/>
      <c r="K18" s="22"/>
      <c r="L18" s="22"/>
      <c r="M18" s="90"/>
      <c r="N18" s="90"/>
      <c r="O18" s="84"/>
    </row>
    <row r="19" spans="2:15" s="68" customFormat="1" ht="18.75" customHeight="1">
      <c r="B19" s="24"/>
      <c r="C19" s="22"/>
      <c r="D19" s="22"/>
      <c r="E19" s="22" t="s">
        <v>5</v>
      </c>
      <c r="F19" s="22"/>
      <c r="G19" s="22"/>
      <c r="H19" s="22"/>
      <c r="I19" s="22"/>
      <c r="J19" s="22"/>
      <c r="K19" s="22"/>
      <c r="L19" s="22"/>
      <c r="M19" s="99"/>
      <c r="N19" s="99"/>
      <c r="O19" s="86"/>
    </row>
    <row r="20" spans="2:15" s="114" customFormat="1" ht="18.75" customHeight="1">
      <c r="B20" s="52"/>
      <c r="C20" s="53"/>
      <c r="D20" s="53"/>
      <c r="E20" s="53"/>
      <c r="F20" s="53" t="s">
        <v>89</v>
      </c>
      <c r="G20" s="53"/>
      <c r="H20" s="53"/>
      <c r="I20" s="53"/>
      <c r="J20" s="53"/>
      <c r="K20" s="53"/>
      <c r="L20" s="117"/>
      <c r="M20" s="80">
        <v>0</v>
      </c>
      <c r="N20" s="80">
        <v>0</v>
      </c>
      <c r="O20" s="118">
        <f>N20-M20</f>
        <v>0</v>
      </c>
    </row>
    <row r="21" spans="2:15" s="114" customFormat="1" ht="18.75" customHeight="1">
      <c r="B21" s="52"/>
      <c r="C21" s="53"/>
      <c r="D21" s="53"/>
      <c r="E21" s="53"/>
      <c r="F21" s="53" t="s">
        <v>97</v>
      </c>
      <c r="G21" s="53"/>
      <c r="H21" s="53"/>
      <c r="I21" s="53"/>
      <c r="J21" s="53"/>
      <c r="K21" s="53"/>
      <c r="L21" s="117"/>
      <c r="M21" s="125"/>
      <c r="N21" s="125"/>
      <c r="O21" s="118"/>
    </row>
    <row r="22" spans="2:15" s="114" customFormat="1" ht="18.75" customHeight="1">
      <c r="B22" s="52"/>
      <c r="C22" s="53"/>
      <c r="D22" s="53"/>
      <c r="E22" s="117" t="s">
        <v>98</v>
      </c>
      <c r="F22" s="53"/>
      <c r="G22" s="53"/>
      <c r="H22" s="53"/>
      <c r="I22" s="53"/>
      <c r="J22" s="53"/>
      <c r="K22" s="53"/>
      <c r="M22" s="80">
        <v>0</v>
      </c>
      <c r="N22" s="125">
        <v>523516</v>
      </c>
      <c r="O22" s="118">
        <f aca="true" t="shared" si="0" ref="O22:O31">N22-M22</f>
        <v>523516</v>
      </c>
    </row>
    <row r="23" spans="2:15" s="114" customFormat="1" ht="18.75" customHeight="1">
      <c r="B23" s="52"/>
      <c r="C23" s="53"/>
      <c r="D23" s="53"/>
      <c r="E23" s="117" t="s">
        <v>140</v>
      </c>
      <c r="F23" s="53"/>
      <c r="G23" s="53"/>
      <c r="H23" s="53"/>
      <c r="I23" s="53"/>
      <c r="J23" s="53"/>
      <c r="K23" s="53"/>
      <c r="M23" s="80">
        <v>0</v>
      </c>
      <c r="N23" s="125">
        <v>59508</v>
      </c>
      <c r="O23" s="118">
        <f t="shared" si="0"/>
        <v>59508</v>
      </c>
    </row>
    <row r="24" spans="2:15" s="114" customFormat="1" ht="18.75" customHeight="1">
      <c r="B24" s="52"/>
      <c r="C24" s="53"/>
      <c r="D24" s="53"/>
      <c r="E24" s="117" t="s">
        <v>103</v>
      </c>
      <c r="F24" s="53"/>
      <c r="G24" s="53"/>
      <c r="H24" s="53"/>
      <c r="I24" s="53"/>
      <c r="J24" s="53"/>
      <c r="K24" s="53"/>
      <c r="M24" s="80">
        <v>0</v>
      </c>
      <c r="N24" s="125">
        <v>1843650</v>
      </c>
      <c r="O24" s="118">
        <f t="shared" si="0"/>
        <v>1843650</v>
      </c>
    </row>
    <row r="25" spans="2:15" s="114" customFormat="1" ht="18.75" customHeight="1">
      <c r="B25" s="52"/>
      <c r="C25" s="53"/>
      <c r="D25" s="53"/>
      <c r="E25" s="117" t="s">
        <v>104</v>
      </c>
      <c r="F25" s="53"/>
      <c r="G25" s="53"/>
      <c r="H25" s="53"/>
      <c r="I25" s="53"/>
      <c r="J25" s="53"/>
      <c r="K25" s="53"/>
      <c r="M25" s="80">
        <v>0</v>
      </c>
      <c r="N25" s="125">
        <v>9482</v>
      </c>
      <c r="O25" s="118">
        <f t="shared" si="0"/>
        <v>9482</v>
      </c>
    </row>
    <row r="26" spans="2:15" s="114" customFormat="1" ht="18.75" customHeight="1">
      <c r="B26" s="52"/>
      <c r="C26" s="53"/>
      <c r="D26" s="53"/>
      <c r="E26" s="117" t="s">
        <v>106</v>
      </c>
      <c r="F26" s="53"/>
      <c r="G26" s="53"/>
      <c r="H26" s="53"/>
      <c r="I26" s="53"/>
      <c r="J26" s="53"/>
      <c r="K26" s="53"/>
      <c r="M26" s="80">
        <v>0</v>
      </c>
      <c r="N26" s="125">
        <v>253116</v>
      </c>
      <c r="O26" s="118">
        <f t="shared" si="0"/>
        <v>253116</v>
      </c>
    </row>
    <row r="27" spans="2:15" s="114" customFormat="1" ht="18.75" customHeight="1">
      <c r="B27" s="52"/>
      <c r="C27" s="53"/>
      <c r="D27" s="53"/>
      <c r="E27" s="117" t="s">
        <v>107</v>
      </c>
      <c r="F27" s="53"/>
      <c r="G27" s="53"/>
      <c r="H27" s="53"/>
      <c r="I27" s="53"/>
      <c r="J27" s="53"/>
      <c r="K27" s="53"/>
      <c r="M27" s="80">
        <v>0</v>
      </c>
      <c r="N27" s="125">
        <v>15720</v>
      </c>
      <c r="O27" s="118">
        <f t="shared" si="0"/>
        <v>15720</v>
      </c>
    </row>
    <row r="28" spans="2:15" s="114" customFormat="1" ht="18.75" customHeight="1">
      <c r="B28" s="52"/>
      <c r="C28" s="53"/>
      <c r="D28" s="53"/>
      <c r="E28" s="117" t="s">
        <v>108</v>
      </c>
      <c r="F28" s="53"/>
      <c r="G28" s="53"/>
      <c r="H28" s="53"/>
      <c r="I28" s="53"/>
      <c r="J28" s="53"/>
      <c r="K28" s="53"/>
      <c r="M28" s="80">
        <v>0</v>
      </c>
      <c r="N28" s="125">
        <v>150376</v>
      </c>
      <c r="O28" s="118">
        <f t="shared" si="0"/>
        <v>150376</v>
      </c>
    </row>
    <row r="29" spans="2:15" s="114" customFormat="1" ht="18.75" customHeight="1">
      <c r="B29" s="52"/>
      <c r="C29" s="53"/>
      <c r="D29" s="53"/>
      <c r="E29" s="117" t="s">
        <v>135</v>
      </c>
      <c r="F29" s="53"/>
      <c r="G29" s="53"/>
      <c r="H29" s="53"/>
      <c r="I29" s="53"/>
      <c r="J29" s="53"/>
      <c r="K29" s="53"/>
      <c r="M29" s="80">
        <v>0</v>
      </c>
      <c r="N29" s="125">
        <v>26500</v>
      </c>
      <c r="O29" s="118">
        <f t="shared" si="0"/>
        <v>26500</v>
      </c>
    </row>
    <row r="30" spans="2:15" s="114" customFormat="1" ht="18.75" customHeight="1">
      <c r="B30" s="52"/>
      <c r="C30" s="53"/>
      <c r="D30" s="53"/>
      <c r="E30" s="53" t="s">
        <v>136</v>
      </c>
      <c r="F30" s="53"/>
      <c r="G30" s="53"/>
      <c r="H30" s="53"/>
      <c r="I30" s="53"/>
      <c r="J30" s="53"/>
      <c r="K30" s="53"/>
      <c r="M30" s="80">
        <v>0</v>
      </c>
      <c r="N30" s="125">
        <v>92000</v>
      </c>
      <c r="O30" s="118">
        <f t="shared" si="0"/>
        <v>92000</v>
      </c>
    </row>
    <row r="31" spans="2:15" s="114" customFormat="1" ht="18.75" customHeight="1">
      <c r="B31" s="52"/>
      <c r="C31" s="53"/>
      <c r="D31" s="53"/>
      <c r="E31" s="117" t="s">
        <v>118</v>
      </c>
      <c r="F31" s="53"/>
      <c r="G31" s="53"/>
      <c r="H31" s="53"/>
      <c r="I31" s="53"/>
      <c r="J31" s="53"/>
      <c r="K31" s="53"/>
      <c r="M31" s="80">
        <v>0</v>
      </c>
      <c r="N31" s="125">
        <v>526889</v>
      </c>
      <c r="O31" s="118">
        <f t="shared" si="0"/>
        <v>526889</v>
      </c>
    </row>
    <row r="32" spans="2:15" s="68" customFormat="1" ht="18.75" customHeight="1">
      <c r="B32" s="24"/>
      <c r="C32" s="22"/>
      <c r="D32" s="22"/>
      <c r="E32" s="22"/>
      <c r="F32" s="22"/>
      <c r="G32" s="22" t="s">
        <v>10</v>
      </c>
      <c r="H32" s="22"/>
      <c r="I32" s="22"/>
      <c r="J32" s="22"/>
      <c r="K32" s="22"/>
      <c r="L32" s="22"/>
      <c r="M32" s="99">
        <f>SUM(M20:M31)</f>
        <v>0</v>
      </c>
      <c r="N32" s="99">
        <f>SUM(N20:N31)</f>
        <v>3500757</v>
      </c>
      <c r="O32" s="86">
        <f>N32-M32</f>
        <v>3500757</v>
      </c>
    </row>
    <row r="33" spans="2:15" s="68" customFormat="1" ht="18.75" customHeight="1">
      <c r="B33" s="24"/>
      <c r="C33" s="22"/>
      <c r="D33" s="22"/>
      <c r="E33" s="22" t="s">
        <v>6</v>
      </c>
      <c r="F33" s="22"/>
      <c r="G33" s="22"/>
      <c r="H33" s="22"/>
      <c r="I33" s="22"/>
      <c r="J33" s="22"/>
      <c r="K33" s="22"/>
      <c r="L33" s="22"/>
      <c r="M33" s="99"/>
      <c r="N33" s="99"/>
      <c r="O33" s="86"/>
    </row>
    <row r="34" spans="2:15" s="68" customFormat="1" ht="18.75" customHeight="1">
      <c r="B34" s="24"/>
      <c r="C34" s="22"/>
      <c r="D34" s="22"/>
      <c r="E34" s="22"/>
      <c r="F34" s="22" t="s">
        <v>8</v>
      </c>
      <c r="G34" s="22"/>
      <c r="H34" s="22"/>
      <c r="I34" s="22"/>
      <c r="J34" s="22"/>
      <c r="K34" s="22"/>
      <c r="L34" s="22"/>
      <c r="M34" s="99">
        <v>0</v>
      </c>
      <c r="N34" s="99">
        <v>0</v>
      </c>
      <c r="O34" s="86">
        <v>0</v>
      </c>
    </row>
    <row r="35" spans="2:15" s="68" customFormat="1" ht="18.75" customHeight="1">
      <c r="B35" s="24"/>
      <c r="C35" s="22"/>
      <c r="D35" s="22"/>
      <c r="E35" s="22"/>
      <c r="F35" s="22" t="s">
        <v>11</v>
      </c>
      <c r="G35" s="22"/>
      <c r="H35" s="22"/>
      <c r="I35" s="22"/>
      <c r="J35" s="22"/>
      <c r="K35" s="22"/>
      <c r="L35" s="22"/>
      <c r="M35" s="99">
        <v>0</v>
      </c>
      <c r="N35" s="99">
        <v>0</v>
      </c>
      <c r="O35" s="86">
        <v>0</v>
      </c>
    </row>
    <row r="36" spans="2:15" s="68" customFormat="1" ht="18.75" customHeight="1" thickBot="1">
      <c r="B36" s="24"/>
      <c r="C36" s="22"/>
      <c r="D36" s="22"/>
      <c r="E36" s="22"/>
      <c r="F36" s="22"/>
      <c r="G36" s="22" t="s">
        <v>26</v>
      </c>
      <c r="H36" s="22"/>
      <c r="I36" s="22"/>
      <c r="J36" s="22"/>
      <c r="K36" s="22"/>
      <c r="L36" s="22"/>
      <c r="M36" s="99">
        <f>SUM(M34:M35)</f>
        <v>0</v>
      </c>
      <c r="N36" s="99">
        <f>SUM(N34:N35)</f>
        <v>0</v>
      </c>
      <c r="O36" s="86">
        <f aca="true" t="shared" si="1" ref="O36:O42">N36-M36</f>
        <v>0</v>
      </c>
    </row>
    <row r="37" spans="2:15" s="68" customFormat="1" ht="18.75" customHeight="1" thickBot="1">
      <c r="B37" s="26"/>
      <c r="C37" s="27"/>
      <c r="D37" s="27"/>
      <c r="E37" s="27"/>
      <c r="F37" s="27"/>
      <c r="G37" s="27"/>
      <c r="H37" s="27" t="s">
        <v>12</v>
      </c>
      <c r="I37" s="27"/>
      <c r="J37" s="27"/>
      <c r="K37" s="27"/>
      <c r="L37" s="27"/>
      <c r="M37" s="103">
        <f>M32+M36</f>
        <v>0</v>
      </c>
      <c r="N37" s="103">
        <f>N32+N36</f>
        <v>3500757</v>
      </c>
      <c r="O37" s="88">
        <f t="shared" si="1"/>
        <v>3500757</v>
      </c>
    </row>
    <row r="38" spans="1:15" s="44" customFormat="1" ht="18.75" customHeight="1">
      <c r="A38" s="40"/>
      <c r="B38" s="52"/>
      <c r="C38" s="53"/>
      <c r="D38" s="53"/>
      <c r="E38" s="53"/>
      <c r="F38" s="53"/>
      <c r="G38" s="53" t="s">
        <v>19</v>
      </c>
      <c r="H38" s="53"/>
      <c r="I38" s="53"/>
      <c r="J38" s="53"/>
      <c r="K38" s="53"/>
      <c r="L38" s="53"/>
      <c r="M38" s="90">
        <f>M17-M18</f>
        <v>71177</v>
      </c>
      <c r="N38" s="90">
        <f>N17-N37</f>
        <v>586869</v>
      </c>
      <c r="O38" s="105">
        <f t="shared" si="1"/>
        <v>515692</v>
      </c>
    </row>
    <row r="39" spans="1:15" s="44" customFormat="1" ht="18.75" customHeight="1">
      <c r="A39" s="40"/>
      <c r="B39" s="52"/>
      <c r="C39" s="53"/>
      <c r="D39" s="53"/>
      <c r="E39" s="53"/>
      <c r="F39" s="53"/>
      <c r="G39" s="53" t="s">
        <v>39</v>
      </c>
      <c r="H39" s="53"/>
      <c r="I39" s="53"/>
      <c r="J39" s="53"/>
      <c r="K39" s="53"/>
      <c r="L39" s="53"/>
      <c r="M39" s="99">
        <f>M38</f>
        <v>71177</v>
      </c>
      <c r="N39" s="99">
        <f>N38</f>
        <v>586869</v>
      </c>
      <c r="O39" s="105">
        <f t="shared" si="1"/>
        <v>515692</v>
      </c>
    </row>
    <row r="40" spans="1:15" s="44" customFormat="1" ht="18.75" customHeight="1">
      <c r="A40" s="40"/>
      <c r="B40" s="52"/>
      <c r="C40" s="53"/>
      <c r="D40" s="53"/>
      <c r="E40" s="53"/>
      <c r="F40" s="53"/>
      <c r="G40" s="53" t="s">
        <v>40</v>
      </c>
      <c r="H40" s="53"/>
      <c r="I40" s="53"/>
      <c r="J40" s="53"/>
      <c r="K40" s="53"/>
      <c r="L40" s="53"/>
      <c r="M40" s="99">
        <v>2882575</v>
      </c>
      <c r="N40" s="99">
        <f>M42</f>
        <v>2953752</v>
      </c>
      <c r="O40" s="105">
        <f t="shared" si="1"/>
        <v>71177</v>
      </c>
    </row>
    <row r="41" spans="1:15" s="44" customFormat="1" ht="18.75" customHeight="1" thickBot="1">
      <c r="A41" s="40"/>
      <c r="B41" s="52"/>
      <c r="C41" s="53"/>
      <c r="D41" s="53"/>
      <c r="E41" s="53"/>
      <c r="F41" s="53"/>
      <c r="G41" s="53" t="s">
        <v>41</v>
      </c>
      <c r="H41" s="53"/>
      <c r="I41" s="53"/>
      <c r="J41" s="53"/>
      <c r="K41" s="53"/>
      <c r="L41" s="53"/>
      <c r="M41" s="101">
        <f>M39+M40</f>
        <v>2953752</v>
      </c>
      <c r="N41" s="101">
        <f>N39+N40</f>
        <v>3540621</v>
      </c>
      <c r="O41" s="106">
        <f t="shared" si="1"/>
        <v>586869</v>
      </c>
    </row>
    <row r="42" spans="1:15" s="44" customFormat="1" ht="18.75" customHeight="1" thickBot="1">
      <c r="A42" s="40"/>
      <c r="B42" s="55" t="s">
        <v>38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103">
        <f>M41</f>
        <v>2953752</v>
      </c>
      <c r="N42" s="103">
        <f>N41</f>
        <v>3540621</v>
      </c>
      <c r="O42" s="104">
        <f t="shared" si="1"/>
        <v>586869</v>
      </c>
    </row>
    <row r="43" spans="1:15" s="44" customFormat="1" ht="16.5" customHeight="1">
      <c r="A43" s="40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7"/>
    </row>
    <row r="44" spans="1:15" s="44" customFormat="1" ht="16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s="44" customFormat="1" ht="21" customHeight="1">
      <c r="A45" s="40"/>
      <c r="B45" s="16" t="s">
        <v>64</v>
      </c>
      <c r="C45" s="42"/>
      <c r="D45" s="42"/>
      <c r="E45" s="42"/>
      <c r="F45" s="42"/>
      <c r="G45" s="42"/>
      <c r="H45" s="42"/>
      <c r="I45" s="42"/>
      <c r="J45" s="42"/>
      <c r="K45" s="40"/>
      <c r="L45" s="40"/>
      <c r="M45" s="40"/>
      <c r="N45" s="40"/>
      <c r="O45" s="43"/>
    </row>
    <row r="46" spans="1:15" s="44" customFormat="1" ht="21" customHeight="1">
      <c r="A46" s="40"/>
      <c r="B46" s="58"/>
      <c r="C46" s="42"/>
      <c r="D46" s="42"/>
      <c r="E46" s="42"/>
      <c r="F46" s="42"/>
      <c r="G46" s="42"/>
      <c r="H46" s="42"/>
      <c r="I46" s="42"/>
      <c r="J46" s="42"/>
      <c r="K46" s="40"/>
      <c r="L46" s="17" t="s">
        <v>32</v>
      </c>
      <c r="M46" s="96">
        <f>N59</f>
        <v>550515</v>
      </c>
      <c r="N46" s="17" t="s">
        <v>42</v>
      </c>
      <c r="O46" s="43"/>
    </row>
    <row r="47" spans="1:15" s="44" customFormat="1" ht="21" customHeight="1">
      <c r="A47" s="40"/>
      <c r="B47" s="58"/>
      <c r="C47" s="42"/>
      <c r="D47" s="42"/>
      <c r="E47" s="42"/>
      <c r="F47" s="42"/>
      <c r="G47" s="42"/>
      <c r="H47" s="42"/>
      <c r="I47" s="42"/>
      <c r="J47" s="42"/>
      <c r="K47" s="40"/>
      <c r="L47" s="17" t="s">
        <v>33</v>
      </c>
      <c r="M47" s="96">
        <f>N68</f>
        <v>538980</v>
      </c>
      <c r="N47" s="17" t="s">
        <v>42</v>
      </c>
      <c r="O47" s="43"/>
    </row>
    <row r="48" spans="1:15" s="44" customFormat="1" ht="21" customHeight="1">
      <c r="A48" s="40"/>
      <c r="B48" s="58"/>
      <c r="C48" s="42"/>
      <c r="D48" s="42"/>
      <c r="E48" s="42"/>
      <c r="F48" s="42"/>
      <c r="G48" s="42"/>
      <c r="H48" s="42"/>
      <c r="I48" s="42"/>
      <c r="J48" s="42"/>
      <c r="K48" s="40"/>
      <c r="L48" s="17" t="s">
        <v>37</v>
      </c>
      <c r="M48" s="97">
        <f>M46-M47</f>
        <v>11535</v>
      </c>
      <c r="N48" s="17" t="s">
        <v>42</v>
      </c>
      <c r="O48" s="43"/>
    </row>
    <row r="49" spans="1:15" s="44" customFormat="1" ht="21" customHeight="1">
      <c r="A49" s="40"/>
      <c r="B49" s="58"/>
      <c r="C49" s="42"/>
      <c r="D49" s="42"/>
      <c r="E49" s="42"/>
      <c r="F49" s="42"/>
      <c r="G49" s="42"/>
      <c r="H49" s="42"/>
      <c r="I49" s="42"/>
      <c r="J49" s="42"/>
      <c r="K49" s="40"/>
      <c r="L49" s="46" t="s">
        <v>34</v>
      </c>
      <c r="M49" s="97">
        <f>N71</f>
        <v>7888949</v>
      </c>
      <c r="N49" s="17" t="s">
        <v>42</v>
      </c>
      <c r="O49" s="43"/>
    </row>
    <row r="50" spans="1:16" s="44" customFormat="1" ht="21" customHeight="1">
      <c r="A50" s="40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46" t="s">
        <v>35</v>
      </c>
      <c r="M50" s="97">
        <f>M48+M49</f>
        <v>7900484</v>
      </c>
      <c r="N50" s="17" t="s">
        <v>42</v>
      </c>
      <c r="O50" s="59"/>
      <c r="P50" s="60"/>
    </row>
    <row r="51" spans="1:16" s="44" customFormat="1" ht="21" customHeight="1" thickBot="1">
      <c r="A51" s="4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46"/>
      <c r="M51" s="45"/>
      <c r="N51" s="17"/>
      <c r="O51" s="59"/>
      <c r="P51" s="60"/>
    </row>
    <row r="52" spans="1:16" s="44" customFormat="1" ht="21" customHeight="1" thickBot="1">
      <c r="A52" s="61"/>
      <c r="B52" s="141" t="s">
        <v>0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49" t="s">
        <v>44</v>
      </c>
      <c r="N52" s="49" t="s">
        <v>43</v>
      </c>
      <c r="O52" s="62" t="s">
        <v>45</v>
      </c>
      <c r="P52" s="51"/>
    </row>
    <row r="53" spans="1:15" s="44" customFormat="1" ht="21" customHeight="1">
      <c r="A53" s="61"/>
      <c r="B53" s="52" t="s">
        <v>14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90"/>
      <c r="N53" s="90"/>
      <c r="O53" s="105"/>
    </row>
    <row r="54" spans="1:15" s="44" customFormat="1" ht="21" customHeight="1">
      <c r="A54" s="61"/>
      <c r="B54" s="52"/>
      <c r="C54" s="53" t="s">
        <v>1</v>
      </c>
      <c r="D54" s="53"/>
      <c r="E54" s="53"/>
      <c r="F54" s="53"/>
      <c r="G54" s="53"/>
      <c r="H54" s="53"/>
      <c r="I54" s="53"/>
      <c r="J54" s="53"/>
      <c r="K54" s="53"/>
      <c r="L54" s="53"/>
      <c r="M54" s="99"/>
      <c r="N54" s="99"/>
      <c r="O54" s="100"/>
    </row>
    <row r="55" spans="1:15" s="44" customFormat="1" ht="21" customHeight="1">
      <c r="A55" s="61"/>
      <c r="B55" s="52"/>
      <c r="C55" s="53"/>
      <c r="D55" s="53" t="s">
        <v>3</v>
      </c>
      <c r="E55" s="53"/>
      <c r="F55" s="53"/>
      <c r="G55" s="53"/>
      <c r="H55" s="53"/>
      <c r="I55" s="53"/>
      <c r="J55" s="53"/>
      <c r="K55" s="53"/>
      <c r="L55" s="53"/>
      <c r="M55" s="99"/>
      <c r="N55" s="99"/>
      <c r="O55" s="100"/>
    </row>
    <row r="56" spans="1:15" s="44" customFormat="1" ht="21" customHeight="1">
      <c r="A56" s="61"/>
      <c r="B56" s="52"/>
      <c r="C56" s="53"/>
      <c r="D56" s="53"/>
      <c r="E56" s="53" t="s">
        <v>31</v>
      </c>
      <c r="F56" s="53"/>
      <c r="G56" s="53"/>
      <c r="H56" s="53"/>
      <c r="I56" s="53"/>
      <c r="J56" s="53"/>
      <c r="K56" s="53"/>
      <c r="L56" s="53"/>
      <c r="M56" s="99">
        <v>0</v>
      </c>
      <c r="N56" s="99">
        <v>0</v>
      </c>
      <c r="O56" s="102">
        <f>N56-M56</f>
        <v>0</v>
      </c>
    </row>
    <row r="57" spans="1:15" s="44" customFormat="1" ht="21" customHeight="1">
      <c r="A57" s="61"/>
      <c r="B57" s="52"/>
      <c r="C57" s="53"/>
      <c r="D57" s="53"/>
      <c r="E57" s="53" t="s">
        <v>49</v>
      </c>
      <c r="F57" s="53"/>
      <c r="G57" s="53"/>
      <c r="H57" s="53"/>
      <c r="I57" s="53"/>
      <c r="J57" s="53"/>
      <c r="K57" s="53"/>
      <c r="L57" s="53"/>
      <c r="M57" s="101">
        <v>0</v>
      </c>
      <c r="N57" s="101">
        <v>550000</v>
      </c>
      <c r="O57" s="102">
        <f>N57-M57</f>
        <v>550000</v>
      </c>
    </row>
    <row r="58" spans="1:15" s="44" customFormat="1" ht="21" customHeight="1" thickBot="1">
      <c r="A58" s="61"/>
      <c r="B58" s="52"/>
      <c r="C58" s="53"/>
      <c r="D58" s="53"/>
      <c r="E58" s="53" t="s">
        <v>137</v>
      </c>
      <c r="F58" s="53"/>
      <c r="G58" s="53"/>
      <c r="H58" s="53"/>
      <c r="I58" s="53"/>
      <c r="J58" s="53"/>
      <c r="K58" s="53"/>
      <c r="L58" s="53"/>
      <c r="M58" s="101">
        <v>2854</v>
      </c>
      <c r="N58" s="101">
        <v>515</v>
      </c>
      <c r="O58" s="102">
        <f>N58-M58</f>
        <v>-2339</v>
      </c>
    </row>
    <row r="59" spans="1:15" s="44" customFormat="1" ht="21" customHeight="1" thickBot="1">
      <c r="A59" s="61"/>
      <c r="B59" s="55"/>
      <c r="C59" s="56"/>
      <c r="D59" s="56"/>
      <c r="E59" s="56"/>
      <c r="F59" s="56"/>
      <c r="G59" s="56"/>
      <c r="H59" s="56" t="s">
        <v>7</v>
      </c>
      <c r="I59" s="56"/>
      <c r="J59" s="56"/>
      <c r="K59" s="56"/>
      <c r="L59" s="56"/>
      <c r="M59" s="103">
        <f>SUM(M56:M58)</f>
        <v>2854</v>
      </c>
      <c r="N59" s="103">
        <f>SUM(N56:N58)</f>
        <v>550515</v>
      </c>
      <c r="O59" s="104">
        <f>N59-M59</f>
        <v>547661</v>
      </c>
    </row>
    <row r="60" spans="1:15" s="44" customFormat="1" ht="21" customHeight="1">
      <c r="A60" s="61"/>
      <c r="B60" s="63"/>
      <c r="C60" s="64"/>
      <c r="D60" s="64" t="s">
        <v>4</v>
      </c>
      <c r="E60" s="64"/>
      <c r="F60" s="64"/>
      <c r="G60" s="64"/>
      <c r="H60" s="64"/>
      <c r="I60" s="64"/>
      <c r="J60" s="64"/>
      <c r="K60" s="64"/>
      <c r="L60" s="54"/>
      <c r="M60" s="107"/>
      <c r="N60" s="107"/>
      <c r="O60" s="106"/>
    </row>
    <row r="61" spans="1:15" s="44" customFormat="1" ht="21" customHeight="1">
      <c r="A61" s="61"/>
      <c r="B61" s="52"/>
      <c r="C61" s="53"/>
      <c r="D61" s="53"/>
      <c r="E61" s="53"/>
      <c r="F61" s="53" t="s">
        <v>48</v>
      </c>
      <c r="G61" s="53"/>
      <c r="H61" s="53"/>
      <c r="I61" s="53"/>
      <c r="J61" s="53"/>
      <c r="K61" s="53"/>
      <c r="L61" s="53"/>
      <c r="M61" s="101">
        <v>0</v>
      </c>
      <c r="N61" s="101">
        <v>0</v>
      </c>
      <c r="O61" s="102">
        <f aca="true" t="shared" si="2" ref="O61:O66">N61-M61</f>
        <v>0</v>
      </c>
    </row>
    <row r="62" spans="1:15" s="44" customFormat="1" ht="21" customHeight="1">
      <c r="A62" s="61"/>
      <c r="B62" s="52"/>
      <c r="C62" s="53"/>
      <c r="D62" s="53"/>
      <c r="E62" s="53"/>
      <c r="F62" s="53" t="s">
        <v>125</v>
      </c>
      <c r="G62" s="53"/>
      <c r="H62" s="53"/>
      <c r="I62" s="53"/>
      <c r="J62" s="53"/>
      <c r="K62" s="53"/>
      <c r="L62" s="53"/>
      <c r="M62" s="101"/>
      <c r="N62" s="101"/>
      <c r="O62" s="102"/>
    </row>
    <row r="63" spans="1:15" s="44" customFormat="1" ht="21" customHeight="1">
      <c r="A63" s="61"/>
      <c r="B63" s="52"/>
      <c r="C63" s="53"/>
      <c r="D63" s="53"/>
      <c r="E63" s="53"/>
      <c r="F63" s="53" t="s">
        <v>139</v>
      </c>
      <c r="G63" s="53"/>
      <c r="H63" s="53"/>
      <c r="I63" s="53"/>
      <c r="J63" s="53"/>
      <c r="K63" s="53"/>
      <c r="L63" s="53"/>
      <c r="M63" s="101">
        <v>352780</v>
      </c>
      <c r="N63" s="101">
        <v>525000</v>
      </c>
      <c r="O63" s="102">
        <f t="shared" si="2"/>
        <v>172220</v>
      </c>
    </row>
    <row r="64" spans="1:15" s="44" customFormat="1" ht="21" customHeight="1">
      <c r="A64" s="61"/>
      <c r="B64" s="52"/>
      <c r="C64" s="53"/>
      <c r="D64" s="53"/>
      <c r="E64" s="53"/>
      <c r="F64" s="53" t="s">
        <v>126</v>
      </c>
      <c r="G64" s="53"/>
      <c r="H64" s="53"/>
      <c r="I64" s="53"/>
      <c r="J64" s="53"/>
      <c r="K64" s="53"/>
      <c r="L64" s="53"/>
      <c r="M64" s="101">
        <v>378</v>
      </c>
      <c r="N64" s="101">
        <v>12810</v>
      </c>
      <c r="O64" s="102">
        <f t="shared" si="2"/>
        <v>12432</v>
      </c>
    </row>
    <row r="65" spans="1:15" s="44" customFormat="1" ht="21" customHeight="1">
      <c r="A65" s="61"/>
      <c r="B65" s="52"/>
      <c r="C65" s="53"/>
      <c r="D65" s="53"/>
      <c r="E65" s="53"/>
      <c r="F65" s="53" t="s">
        <v>141</v>
      </c>
      <c r="G65" s="53"/>
      <c r="H65" s="53"/>
      <c r="I65" s="53"/>
      <c r="J65" s="53"/>
      <c r="K65" s="53"/>
      <c r="L65" s="53"/>
      <c r="M65" s="101">
        <v>0</v>
      </c>
      <c r="N65" s="101">
        <v>630</v>
      </c>
      <c r="O65" s="102">
        <f t="shared" si="2"/>
        <v>630</v>
      </c>
    </row>
    <row r="66" spans="1:15" s="44" customFormat="1" ht="21" customHeight="1">
      <c r="A66" s="61"/>
      <c r="B66" s="52"/>
      <c r="C66" s="53"/>
      <c r="D66" s="53"/>
      <c r="E66" s="53"/>
      <c r="F66" s="53" t="s">
        <v>127</v>
      </c>
      <c r="G66" s="53"/>
      <c r="H66" s="53"/>
      <c r="I66" s="53"/>
      <c r="J66" s="53"/>
      <c r="K66" s="53"/>
      <c r="L66" s="53"/>
      <c r="M66" s="101">
        <v>540</v>
      </c>
      <c r="N66" s="101">
        <v>540</v>
      </c>
      <c r="O66" s="102">
        <f t="shared" si="2"/>
        <v>0</v>
      </c>
    </row>
    <row r="67" spans="1:15" s="44" customFormat="1" ht="21" customHeight="1" thickBot="1">
      <c r="A67" s="61"/>
      <c r="B67" s="65"/>
      <c r="C67" s="66"/>
      <c r="D67" s="66"/>
      <c r="E67" s="66" t="s">
        <v>65</v>
      </c>
      <c r="F67" s="66"/>
      <c r="G67" s="66"/>
      <c r="H67" s="66"/>
      <c r="I67" s="66"/>
      <c r="J67" s="66"/>
      <c r="K67" s="66"/>
      <c r="L67" s="66"/>
      <c r="M67" s="140">
        <v>0</v>
      </c>
      <c r="N67" s="140">
        <v>0</v>
      </c>
      <c r="O67" s="102">
        <f aca="true" t="shared" si="3" ref="O67:O73">N67-M67</f>
        <v>0</v>
      </c>
    </row>
    <row r="68" spans="1:15" s="44" customFormat="1" ht="21" customHeight="1" thickBot="1">
      <c r="A68" s="61"/>
      <c r="B68" s="65"/>
      <c r="C68" s="66"/>
      <c r="D68" s="66"/>
      <c r="E68" s="66"/>
      <c r="F68" s="66"/>
      <c r="G68" s="66"/>
      <c r="H68" s="66" t="s">
        <v>30</v>
      </c>
      <c r="I68" s="66"/>
      <c r="J68" s="66"/>
      <c r="K68" s="66"/>
      <c r="L68" s="66"/>
      <c r="M68" s="108">
        <f>SUM(M61:M67)</f>
        <v>353698</v>
      </c>
      <c r="N68" s="108">
        <f>SUM(N61:N67)</f>
        <v>538980</v>
      </c>
      <c r="O68" s="104">
        <f t="shared" si="3"/>
        <v>185282</v>
      </c>
    </row>
    <row r="69" spans="1:15" s="44" customFormat="1" ht="21" customHeight="1">
      <c r="A69" s="61"/>
      <c r="B69" s="52"/>
      <c r="C69" s="53"/>
      <c r="D69" s="53"/>
      <c r="E69" s="53"/>
      <c r="F69" s="53" t="s">
        <v>19</v>
      </c>
      <c r="G69" s="53"/>
      <c r="H69" s="53"/>
      <c r="I69" s="53"/>
      <c r="J69" s="53"/>
      <c r="K69" s="53"/>
      <c r="L69" s="53"/>
      <c r="M69" s="90">
        <f>M59-M68</f>
        <v>-350844</v>
      </c>
      <c r="N69" s="90">
        <f>N59-N68</f>
        <v>11535</v>
      </c>
      <c r="O69" s="106">
        <f t="shared" si="3"/>
        <v>362379</v>
      </c>
    </row>
    <row r="70" spans="1:15" s="44" customFormat="1" ht="21" customHeight="1">
      <c r="A70" s="61"/>
      <c r="B70" s="52"/>
      <c r="C70" s="53"/>
      <c r="D70" s="53"/>
      <c r="E70" s="53"/>
      <c r="F70" s="53" t="s">
        <v>39</v>
      </c>
      <c r="G70" s="53"/>
      <c r="H70" s="53"/>
      <c r="I70" s="53"/>
      <c r="J70" s="53"/>
      <c r="K70" s="53"/>
      <c r="L70" s="53"/>
      <c r="M70" s="99">
        <f>M69</f>
        <v>-350844</v>
      </c>
      <c r="N70" s="99">
        <f>N69</f>
        <v>11535</v>
      </c>
      <c r="O70" s="102">
        <f t="shared" si="3"/>
        <v>362379</v>
      </c>
    </row>
    <row r="71" spans="1:15" s="44" customFormat="1" ht="21" customHeight="1">
      <c r="A71" s="61"/>
      <c r="B71" s="52"/>
      <c r="C71" s="53"/>
      <c r="D71" s="53"/>
      <c r="E71" s="53"/>
      <c r="F71" s="53" t="s">
        <v>40</v>
      </c>
      <c r="G71" s="53"/>
      <c r="H71" s="53"/>
      <c r="I71" s="53"/>
      <c r="J71" s="53"/>
      <c r="K71" s="53"/>
      <c r="L71" s="53"/>
      <c r="M71" s="99">
        <v>8239793</v>
      </c>
      <c r="N71" s="99">
        <f>M73</f>
        <v>7888949</v>
      </c>
      <c r="O71" s="102">
        <f t="shared" si="3"/>
        <v>-350844</v>
      </c>
    </row>
    <row r="72" spans="1:15" s="44" customFormat="1" ht="21" customHeight="1" thickBot="1">
      <c r="A72" s="61"/>
      <c r="B72" s="52"/>
      <c r="C72" s="53"/>
      <c r="D72" s="53"/>
      <c r="E72" s="53"/>
      <c r="F72" s="53" t="s">
        <v>41</v>
      </c>
      <c r="G72" s="53"/>
      <c r="H72" s="53"/>
      <c r="I72" s="53"/>
      <c r="J72" s="53"/>
      <c r="K72" s="53"/>
      <c r="L72" s="53"/>
      <c r="M72" s="101">
        <f>M70+M71</f>
        <v>7888949</v>
      </c>
      <c r="N72" s="101">
        <f>N70+N71</f>
        <v>7900484</v>
      </c>
      <c r="O72" s="102">
        <f t="shared" si="3"/>
        <v>11535</v>
      </c>
    </row>
    <row r="73" spans="1:15" s="44" customFormat="1" ht="21" customHeight="1" thickBot="1">
      <c r="A73" s="61"/>
      <c r="B73" s="55" t="s">
        <v>38</v>
      </c>
      <c r="C73" s="56"/>
      <c r="D73" s="56"/>
      <c r="E73" s="56"/>
      <c r="F73" s="56"/>
      <c r="G73" s="56"/>
      <c r="H73" s="56"/>
      <c r="I73" s="56"/>
      <c r="J73" s="56"/>
      <c r="K73" s="56"/>
      <c r="L73" s="55"/>
      <c r="M73" s="103">
        <f>M72</f>
        <v>7888949</v>
      </c>
      <c r="N73" s="103">
        <f>N72</f>
        <v>7900484</v>
      </c>
      <c r="O73" s="104">
        <f t="shared" si="3"/>
        <v>11535</v>
      </c>
    </row>
    <row r="74" spans="1:15" s="44" customFormat="1" ht="21" customHeight="1">
      <c r="A74" s="61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7"/>
    </row>
    <row r="75" spans="1:15" s="44" customFormat="1" ht="21" customHeight="1">
      <c r="A75" s="40"/>
      <c r="B75" s="16" t="s">
        <v>66</v>
      </c>
      <c r="C75" s="42"/>
      <c r="D75" s="42"/>
      <c r="E75" s="42"/>
      <c r="F75" s="42"/>
      <c r="G75" s="42"/>
      <c r="H75" s="42"/>
      <c r="I75" s="42"/>
      <c r="J75" s="42"/>
      <c r="K75" s="40"/>
      <c r="L75" s="40"/>
      <c r="M75" s="40"/>
      <c r="N75" s="40"/>
      <c r="O75" s="43"/>
    </row>
    <row r="76" spans="1:15" s="44" customFormat="1" ht="21" customHeight="1">
      <c r="A76" s="40"/>
      <c r="B76" s="58"/>
      <c r="C76" s="42"/>
      <c r="D76" s="42"/>
      <c r="E76" s="42"/>
      <c r="F76" s="42"/>
      <c r="G76" s="42"/>
      <c r="H76" s="42"/>
      <c r="I76" s="42"/>
      <c r="J76" s="42"/>
      <c r="K76" s="40"/>
      <c r="L76" s="17" t="s">
        <v>32</v>
      </c>
      <c r="M76" s="96">
        <f>N89</f>
        <v>317</v>
      </c>
      <c r="N76" s="17" t="s">
        <v>42</v>
      </c>
      <c r="O76" s="43"/>
    </row>
    <row r="77" spans="1:15" s="44" customFormat="1" ht="21" customHeight="1">
      <c r="A77" s="40"/>
      <c r="B77" s="58"/>
      <c r="C77" s="42"/>
      <c r="D77" s="42"/>
      <c r="E77" s="42"/>
      <c r="F77" s="42"/>
      <c r="G77" s="42"/>
      <c r="H77" s="42"/>
      <c r="I77" s="42"/>
      <c r="J77" s="42"/>
      <c r="K77" s="40"/>
      <c r="L77" s="17" t="s">
        <v>33</v>
      </c>
      <c r="M77" s="96">
        <f>N94</f>
        <v>38555</v>
      </c>
      <c r="N77" s="17" t="s">
        <v>42</v>
      </c>
      <c r="O77" s="43"/>
    </row>
    <row r="78" spans="1:15" s="44" customFormat="1" ht="21" customHeight="1">
      <c r="A78" s="40"/>
      <c r="B78" s="58"/>
      <c r="C78" s="42"/>
      <c r="D78" s="42"/>
      <c r="E78" s="42"/>
      <c r="F78" s="42"/>
      <c r="G78" s="42"/>
      <c r="H78" s="42"/>
      <c r="I78" s="42"/>
      <c r="J78" s="42"/>
      <c r="K78" s="40"/>
      <c r="L78" s="17" t="s">
        <v>37</v>
      </c>
      <c r="M78" s="97">
        <f>M76-M77</f>
        <v>-38238</v>
      </c>
      <c r="N78" s="17" t="s">
        <v>42</v>
      </c>
      <c r="O78" s="43"/>
    </row>
    <row r="79" spans="1:15" s="44" customFormat="1" ht="21" customHeight="1">
      <c r="A79" s="40"/>
      <c r="B79" s="58"/>
      <c r="C79" s="42"/>
      <c r="D79" s="42"/>
      <c r="E79" s="42"/>
      <c r="F79" s="42"/>
      <c r="G79" s="42"/>
      <c r="H79" s="42"/>
      <c r="I79" s="42"/>
      <c r="J79" s="42"/>
      <c r="K79" s="40"/>
      <c r="L79" s="46" t="s">
        <v>34</v>
      </c>
      <c r="M79" s="97">
        <f>N97</f>
        <v>1771426</v>
      </c>
      <c r="N79" s="17" t="s">
        <v>42</v>
      </c>
      <c r="O79" s="43"/>
    </row>
    <row r="80" spans="1:15" s="44" customFormat="1" ht="21" customHeight="1">
      <c r="A80" s="40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46" t="s">
        <v>35</v>
      </c>
      <c r="M80" s="97">
        <f>M78+M79</f>
        <v>1733188</v>
      </c>
      <c r="N80" s="17" t="s">
        <v>42</v>
      </c>
      <c r="O80" s="59"/>
    </row>
    <row r="81" spans="1:15" s="44" customFormat="1" ht="21" customHeight="1" thickBot="1">
      <c r="A81" s="40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46"/>
      <c r="M81" s="45"/>
      <c r="N81" s="17"/>
      <c r="O81" s="59"/>
    </row>
    <row r="82" spans="1:15" s="44" customFormat="1" ht="21" customHeight="1" thickBot="1">
      <c r="A82" s="40"/>
      <c r="B82" s="141" t="s">
        <v>0</v>
      </c>
      <c r="C82" s="142"/>
      <c r="D82" s="142"/>
      <c r="E82" s="142"/>
      <c r="F82" s="142"/>
      <c r="G82" s="142"/>
      <c r="H82" s="142"/>
      <c r="I82" s="142"/>
      <c r="J82" s="142"/>
      <c r="K82" s="142"/>
      <c r="L82" s="149"/>
      <c r="M82" s="49" t="s">
        <v>44</v>
      </c>
      <c r="N82" s="49" t="s">
        <v>43</v>
      </c>
      <c r="O82" s="62" t="s">
        <v>45</v>
      </c>
    </row>
    <row r="83" spans="1:15" s="44" customFormat="1" ht="21" customHeight="1">
      <c r="A83" s="40"/>
      <c r="B83" s="52" t="s">
        <v>14</v>
      </c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90"/>
      <c r="N83" s="90"/>
      <c r="O83" s="105"/>
    </row>
    <row r="84" spans="1:15" s="44" customFormat="1" ht="21" customHeight="1">
      <c r="A84" s="40"/>
      <c r="B84" s="52"/>
      <c r="C84" s="53" t="s">
        <v>1</v>
      </c>
      <c r="D84" s="53"/>
      <c r="E84" s="53"/>
      <c r="F84" s="53"/>
      <c r="G84" s="53"/>
      <c r="H84" s="53"/>
      <c r="I84" s="53"/>
      <c r="J84" s="53"/>
      <c r="K84" s="53"/>
      <c r="L84" s="53"/>
      <c r="M84" s="99"/>
      <c r="N84" s="99"/>
      <c r="O84" s="100"/>
    </row>
    <row r="85" spans="1:15" s="44" customFormat="1" ht="21" customHeight="1">
      <c r="A85" s="40"/>
      <c r="B85" s="52"/>
      <c r="C85" s="53"/>
      <c r="D85" s="53" t="s">
        <v>3</v>
      </c>
      <c r="E85" s="53"/>
      <c r="F85" s="53"/>
      <c r="G85" s="53"/>
      <c r="H85" s="53"/>
      <c r="I85" s="53"/>
      <c r="J85" s="53"/>
      <c r="K85" s="53"/>
      <c r="L85" s="53"/>
      <c r="M85" s="99"/>
      <c r="N85" s="99"/>
      <c r="O85" s="100"/>
    </row>
    <row r="86" spans="1:15" s="44" customFormat="1" ht="21" customHeight="1">
      <c r="A86" s="40"/>
      <c r="B86" s="52"/>
      <c r="C86" s="53"/>
      <c r="D86" s="53"/>
      <c r="E86" s="53" t="s">
        <v>2</v>
      </c>
      <c r="F86" s="53"/>
      <c r="G86" s="53"/>
      <c r="H86" s="53"/>
      <c r="I86" s="53"/>
      <c r="J86" s="53"/>
      <c r="K86" s="53"/>
      <c r="L86" s="53"/>
      <c r="M86" s="99">
        <v>0</v>
      </c>
      <c r="N86" s="99">
        <v>0</v>
      </c>
      <c r="O86" s="100">
        <v>0</v>
      </c>
    </row>
    <row r="87" spans="1:15" s="44" customFormat="1" ht="21" customHeight="1">
      <c r="A87" s="40"/>
      <c r="B87" s="52"/>
      <c r="C87" s="53"/>
      <c r="D87" s="53"/>
      <c r="E87" s="53" t="s">
        <v>29</v>
      </c>
      <c r="F87" s="53"/>
      <c r="G87" s="53"/>
      <c r="H87" s="53"/>
      <c r="I87" s="53"/>
      <c r="J87" s="53"/>
      <c r="K87" s="53"/>
      <c r="L87" s="53"/>
      <c r="M87" s="101">
        <v>0</v>
      </c>
      <c r="N87" s="101">
        <v>0</v>
      </c>
      <c r="O87" s="100">
        <v>0</v>
      </c>
    </row>
    <row r="88" spans="1:15" s="44" customFormat="1" ht="21" customHeight="1" thickBot="1">
      <c r="A88" s="40"/>
      <c r="B88" s="52"/>
      <c r="C88" s="53"/>
      <c r="D88" s="53"/>
      <c r="E88" s="53" t="s">
        <v>138</v>
      </c>
      <c r="F88" s="53"/>
      <c r="G88" s="53"/>
      <c r="H88" s="53"/>
      <c r="I88" s="53"/>
      <c r="J88" s="53"/>
      <c r="K88" s="53"/>
      <c r="L88" s="53"/>
      <c r="M88" s="101">
        <v>317</v>
      </c>
      <c r="N88" s="101">
        <v>317</v>
      </c>
      <c r="O88" s="102">
        <f>N88-M88</f>
        <v>0</v>
      </c>
    </row>
    <row r="89" spans="1:15" s="44" customFormat="1" ht="21" customHeight="1" thickBot="1">
      <c r="A89" s="40"/>
      <c r="B89" s="55"/>
      <c r="C89" s="56"/>
      <c r="D89" s="56"/>
      <c r="E89" s="56"/>
      <c r="F89" s="56"/>
      <c r="G89" s="56"/>
      <c r="H89" s="56" t="s">
        <v>7</v>
      </c>
      <c r="I89" s="56"/>
      <c r="J89" s="56"/>
      <c r="K89" s="56"/>
      <c r="L89" s="56"/>
      <c r="M89" s="103">
        <f>SUM(M86:M88)</f>
        <v>317</v>
      </c>
      <c r="N89" s="103">
        <f>SUM(N86:N88)</f>
        <v>317</v>
      </c>
      <c r="O89" s="104">
        <f>N89-M89</f>
        <v>0</v>
      </c>
    </row>
    <row r="90" spans="1:15" s="44" customFormat="1" ht="21" customHeight="1">
      <c r="A90" s="40"/>
      <c r="B90" s="52"/>
      <c r="C90" s="53"/>
      <c r="D90" s="53" t="s">
        <v>4</v>
      </c>
      <c r="E90" s="53"/>
      <c r="F90" s="53"/>
      <c r="G90" s="53"/>
      <c r="H90" s="53"/>
      <c r="I90" s="53"/>
      <c r="J90" s="53"/>
      <c r="K90" s="53"/>
      <c r="L90" s="53"/>
      <c r="M90" s="90"/>
      <c r="N90" s="90"/>
      <c r="O90" s="105"/>
    </row>
    <row r="91" spans="1:15" s="44" customFormat="1" ht="21" customHeight="1">
      <c r="A91" s="40"/>
      <c r="B91" s="52"/>
      <c r="C91" s="53"/>
      <c r="D91" s="53"/>
      <c r="E91" s="53"/>
      <c r="F91" s="53" t="s">
        <v>48</v>
      </c>
      <c r="G91" s="53"/>
      <c r="H91" s="53"/>
      <c r="I91" s="53"/>
      <c r="J91" s="53"/>
      <c r="K91" s="53"/>
      <c r="L91" s="53"/>
      <c r="M91" s="107">
        <v>0</v>
      </c>
      <c r="N91" s="107">
        <v>0</v>
      </c>
      <c r="O91" s="106">
        <v>0</v>
      </c>
    </row>
    <row r="92" spans="1:15" s="44" customFormat="1" ht="21" customHeight="1">
      <c r="A92" s="40"/>
      <c r="B92" s="52"/>
      <c r="C92" s="53"/>
      <c r="D92" s="53"/>
      <c r="E92" s="53"/>
      <c r="F92" s="53" t="s">
        <v>50</v>
      </c>
      <c r="G92" s="53"/>
      <c r="H92" s="53"/>
      <c r="I92" s="53"/>
      <c r="J92" s="53"/>
      <c r="K92" s="53"/>
      <c r="L92" s="53"/>
      <c r="M92" s="99">
        <v>41600</v>
      </c>
      <c r="N92" s="99">
        <v>38555</v>
      </c>
      <c r="O92" s="100">
        <f aca="true" t="shared" si="4" ref="O92:O99">N92-M92</f>
        <v>-3045</v>
      </c>
    </row>
    <row r="93" spans="1:15" s="44" customFormat="1" ht="21" customHeight="1" thickBot="1">
      <c r="A93" s="40"/>
      <c r="B93" s="65"/>
      <c r="C93" s="66"/>
      <c r="D93" s="66"/>
      <c r="E93" s="66" t="s">
        <v>65</v>
      </c>
      <c r="F93" s="66"/>
      <c r="G93" s="66"/>
      <c r="H93" s="66"/>
      <c r="I93" s="66"/>
      <c r="J93" s="66"/>
      <c r="K93" s="66"/>
      <c r="L93" s="66"/>
      <c r="M93" s="101">
        <v>0</v>
      </c>
      <c r="N93" s="101">
        <v>0</v>
      </c>
      <c r="O93" s="102">
        <f t="shared" si="4"/>
        <v>0</v>
      </c>
    </row>
    <row r="94" spans="1:15" s="44" customFormat="1" ht="21" customHeight="1" thickBot="1">
      <c r="A94" s="40"/>
      <c r="B94" s="55"/>
      <c r="C94" s="56"/>
      <c r="D94" s="56"/>
      <c r="E94" s="56"/>
      <c r="F94" s="56"/>
      <c r="G94" s="56"/>
      <c r="H94" s="56" t="s">
        <v>30</v>
      </c>
      <c r="I94" s="56"/>
      <c r="J94" s="56"/>
      <c r="K94" s="56"/>
      <c r="L94" s="56"/>
      <c r="M94" s="103">
        <f>SUM(M91:M93)</f>
        <v>41600</v>
      </c>
      <c r="N94" s="103">
        <f>SUM(N91:N93)</f>
        <v>38555</v>
      </c>
      <c r="O94" s="104">
        <f t="shared" si="4"/>
        <v>-3045</v>
      </c>
    </row>
    <row r="95" spans="1:15" s="44" customFormat="1" ht="21" customHeight="1">
      <c r="A95" s="40"/>
      <c r="B95" s="52"/>
      <c r="C95" s="53"/>
      <c r="D95" s="53"/>
      <c r="E95" s="53"/>
      <c r="F95" s="53" t="s">
        <v>19</v>
      </c>
      <c r="G95" s="53"/>
      <c r="H95" s="53"/>
      <c r="I95" s="53"/>
      <c r="J95" s="53"/>
      <c r="K95" s="53"/>
      <c r="L95" s="53"/>
      <c r="M95" s="90">
        <f>M89-M94</f>
        <v>-41283</v>
      </c>
      <c r="N95" s="90">
        <f>N89-N94</f>
        <v>-38238</v>
      </c>
      <c r="O95" s="105">
        <f t="shared" si="4"/>
        <v>3045</v>
      </c>
    </row>
    <row r="96" spans="1:15" s="44" customFormat="1" ht="21" customHeight="1">
      <c r="A96" s="40"/>
      <c r="B96" s="52"/>
      <c r="C96" s="53"/>
      <c r="D96" s="53"/>
      <c r="E96" s="53"/>
      <c r="F96" s="53" t="s">
        <v>39</v>
      </c>
      <c r="G96" s="53"/>
      <c r="H96" s="53"/>
      <c r="I96" s="53"/>
      <c r="J96" s="53"/>
      <c r="K96" s="53"/>
      <c r="L96" s="53"/>
      <c r="M96" s="99">
        <f>M95</f>
        <v>-41283</v>
      </c>
      <c r="N96" s="99">
        <f>N95</f>
        <v>-38238</v>
      </c>
      <c r="O96" s="105">
        <f t="shared" si="4"/>
        <v>3045</v>
      </c>
    </row>
    <row r="97" spans="1:15" s="44" customFormat="1" ht="21" customHeight="1">
      <c r="A97" s="40"/>
      <c r="B97" s="52"/>
      <c r="C97" s="53"/>
      <c r="D97" s="53"/>
      <c r="E97" s="53"/>
      <c r="F97" s="53" t="s">
        <v>40</v>
      </c>
      <c r="G97" s="53"/>
      <c r="H97" s="53"/>
      <c r="I97" s="53"/>
      <c r="J97" s="53"/>
      <c r="K97" s="53"/>
      <c r="L97" s="53"/>
      <c r="M97" s="99">
        <v>1812709</v>
      </c>
      <c r="N97" s="99">
        <f>M99</f>
        <v>1771426</v>
      </c>
      <c r="O97" s="105">
        <f t="shared" si="4"/>
        <v>-41283</v>
      </c>
    </row>
    <row r="98" spans="1:15" s="44" customFormat="1" ht="21" customHeight="1" thickBot="1">
      <c r="A98" s="40"/>
      <c r="B98" s="52"/>
      <c r="C98" s="53"/>
      <c r="D98" s="53"/>
      <c r="E98" s="53"/>
      <c r="F98" s="53" t="s">
        <v>41</v>
      </c>
      <c r="G98" s="53"/>
      <c r="H98" s="53"/>
      <c r="I98" s="53"/>
      <c r="J98" s="53"/>
      <c r="K98" s="53"/>
      <c r="L98" s="53"/>
      <c r="M98" s="101">
        <f>M96+M97</f>
        <v>1771426</v>
      </c>
      <c r="N98" s="101">
        <f>N96+N97</f>
        <v>1733188</v>
      </c>
      <c r="O98" s="106">
        <f t="shared" si="4"/>
        <v>-38238</v>
      </c>
    </row>
    <row r="99" spans="1:15" s="44" customFormat="1" ht="21" customHeight="1" thickBot="1">
      <c r="A99" s="40"/>
      <c r="B99" s="55" t="s">
        <v>38</v>
      </c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103">
        <f>M98</f>
        <v>1771426</v>
      </c>
      <c r="N99" s="103">
        <f>N98</f>
        <v>1733188</v>
      </c>
      <c r="O99" s="104">
        <f t="shared" si="4"/>
        <v>-38238</v>
      </c>
    </row>
    <row r="100" s="44" customFormat="1" ht="16.5" customHeight="1"/>
    <row r="101" s="44" customFormat="1" ht="16.5" customHeight="1"/>
    <row r="102" s="44" customFormat="1" ht="16.5" customHeight="1"/>
    <row r="103" s="44" customFormat="1" ht="16.5" customHeight="1"/>
    <row r="104" s="44" customFormat="1" ht="16.5" customHeight="1"/>
    <row r="105" s="44" customFormat="1" ht="16.5" customHeight="1"/>
    <row r="106" s="44" customFormat="1" ht="16.5" customHeight="1"/>
    <row r="107" s="44" customFormat="1" ht="16.5" customHeight="1"/>
    <row r="108" s="44" customFormat="1" ht="16.5" customHeight="1"/>
    <row r="109" s="44" customFormat="1" ht="16.5" customHeight="1"/>
    <row r="110" s="44" customFormat="1" ht="16.5" customHeight="1"/>
    <row r="111" s="44" customFormat="1" ht="16.5" customHeight="1"/>
    <row r="112" s="44" customFormat="1" ht="16.5" customHeight="1"/>
    <row r="113" s="44" customFormat="1" ht="16.5" customHeight="1"/>
    <row r="114" s="44" customFormat="1" ht="16.5" customHeight="1"/>
    <row r="115" s="44" customFormat="1" ht="16.5" customHeight="1"/>
    <row r="116" s="44" customFormat="1" ht="16.5" customHeight="1"/>
    <row r="117" s="44" customFormat="1" ht="16.5" customHeight="1"/>
    <row r="118" s="44" customFormat="1" ht="16.5" customHeight="1"/>
    <row r="119" s="44" customFormat="1" ht="16.5" customHeight="1"/>
    <row r="120" s="44" customFormat="1" ht="16.5" customHeight="1"/>
    <row r="121" s="44" customFormat="1" ht="16.5" customHeight="1"/>
    <row r="122" s="44" customFormat="1" ht="16.5" customHeight="1"/>
    <row r="123" s="44" customFormat="1" ht="16.5" customHeight="1"/>
    <row r="124" s="44" customFormat="1" ht="16.5" customHeight="1"/>
    <row r="125" s="44" customFormat="1" ht="16.5" customHeight="1"/>
    <row r="126" s="44" customFormat="1" ht="16.5" customHeight="1"/>
    <row r="127" s="44" customFormat="1" ht="16.5" customHeight="1"/>
    <row r="128" s="44" customFormat="1" ht="16.5" customHeight="1"/>
    <row r="129" s="44" customFormat="1" ht="16.5" customHeight="1"/>
    <row r="130" s="44" customFormat="1" ht="16.5" customHeight="1"/>
    <row r="131" s="44" customFormat="1" ht="16.5" customHeight="1"/>
    <row r="132" s="44" customFormat="1" ht="16.5" customHeight="1"/>
    <row r="133" s="44" customFormat="1" ht="16.5" customHeight="1"/>
    <row r="134" s="44" customFormat="1" ht="16.5" customHeight="1"/>
    <row r="135" s="44" customFormat="1" ht="16.5" customHeight="1"/>
    <row r="136" s="44" customFormat="1" ht="16.5" customHeight="1"/>
    <row r="137" s="44" customFormat="1" ht="16.5" customHeight="1"/>
    <row r="138" s="44" customFormat="1" ht="16.5" customHeight="1"/>
    <row r="139" s="44" customFormat="1" ht="16.5" customHeight="1"/>
    <row r="140" s="44" customFormat="1" ht="16.5" customHeight="1"/>
    <row r="141" s="44" customFormat="1" ht="16.5" customHeight="1"/>
    <row r="142" s="44" customFormat="1" ht="16.5" customHeight="1"/>
    <row r="143" s="44" customFormat="1" ht="16.5" customHeight="1"/>
    <row r="144" s="44" customFormat="1" ht="16.5" customHeight="1"/>
    <row r="145" s="44" customFormat="1" ht="16.5" customHeight="1"/>
    <row r="146" s="44" customFormat="1" ht="16.5" customHeight="1"/>
    <row r="147" s="44" customFormat="1" ht="16.5" customHeight="1"/>
    <row r="148" s="44" customFormat="1" ht="16.5" customHeight="1"/>
    <row r="149" s="44" customFormat="1" ht="16.5" customHeight="1"/>
    <row r="150" s="44" customFormat="1" ht="16.5" customHeight="1"/>
    <row r="151" s="44" customFormat="1" ht="16.5" customHeight="1"/>
    <row r="152" s="44" customFormat="1" ht="16.5" customHeight="1"/>
    <row r="153" s="44" customFormat="1" ht="16.5" customHeight="1"/>
    <row r="154" s="44" customFormat="1" ht="16.5" customHeight="1"/>
    <row r="155" s="44" customFormat="1" ht="16.5" customHeight="1"/>
    <row r="156" s="44" customFormat="1" ht="16.5" customHeight="1"/>
    <row r="157" s="44" customFormat="1" ht="16.5" customHeight="1"/>
    <row r="158" s="44" customFormat="1" ht="16.5" customHeight="1"/>
    <row r="159" s="44" customFormat="1" ht="16.5" customHeight="1"/>
    <row r="160" s="44" customFormat="1" ht="16.5" customHeight="1"/>
    <row r="161" s="44" customFormat="1" ht="16.5" customHeight="1"/>
    <row r="162" s="44" customFormat="1" ht="16.5" customHeight="1"/>
    <row r="163" s="44" customFormat="1" ht="16.5" customHeight="1"/>
    <row r="164" s="44" customFormat="1" ht="16.5" customHeight="1"/>
    <row r="165" s="44" customFormat="1" ht="16.5" customHeight="1"/>
    <row r="166" s="44" customFormat="1" ht="16.5" customHeight="1"/>
    <row r="167" s="44" customFormat="1" ht="16.5" customHeight="1"/>
    <row r="168" s="44" customFormat="1" ht="16.5" customHeight="1"/>
    <row r="169" s="44" customFormat="1" ht="16.5" customHeight="1"/>
    <row r="170" s="44" customFormat="1" ht="16.5" customHeight="1"/>
    <row r="171" s="44" customFormat="1" ht="16.5" customHeight="1"/>
    <row r="172" s="44" customFormat="1" ht="16.5" customHeight="1"/>
    <row r="173" s="44" customFormat="1" ht="16.5" customHeight="1"/>
    <row r="174" s="44" customFormat="1" ht="16.5" customHeight="1"/>
    <row r="175" s="44" customFormat="1" ht="16.5" customHeight="1"/>
    <row r="176" s="44" customFormat="1" ht="16.5" customHeight="1"/>
    <row r="177" s="44" customFormat="1" ht="16.5" customHeight="1"/>
    <row r="178" s="44" customFormat="1" ht="16.5" customHeight="1"/>
    <row r="179" s="44" customFormat="1" ht="16.5" customHeight="1"/>
    <row r="180" s="44" customFormat="1" ht="16.5" customHeight="1"/>
    <row r="181" s="44" customFormat="1" ht="16.5" customHeight="1"/>
    <row r="182" s="44" customFormat="1" ht="16.5" customHeight="1"/>
    <row r="183" s="44" customFormat="1" ht="16.5" customHeight="1"/>
    <row r="184" s="44" customFormat="1" ht="16.5" customHeight="1"/>
    <row r="185" s="44" customFormat="1" ht="16.5" customHeight="1"/>
    <row r="186" s="44" customFormat="1" ht="16.5" customHeight="1"/>
    <row r="187" s="44" customFormat="1" ht="16.5" customHeight="1"/>
    <row r="188" s="44" customFormat="1" ht="16.5" customHeight="1"/>
    <row r="189" s="44" customFormat="1" ht="16.5" customHeight="1"/>
    <row r="190" s="44" customFormat="1" ht="16.5" customHeight="1"/>
    <row r="191" s="44" customFormat="1" ht="16.5" customHeight="1"/>
    <row r="192" s="44" customFormat="1" ht="16.5" customHeight="1"/>
    <row r="193" s="44" customFormat="1" ht="16.5" customHeight="1"/>
    <row r="194" s="44" customFormat="1" ht="16.5" customHeight="1"/>
    <row r="195" s="44" customFormat="1" ht="16.5" customHeight="1"/>
    <row r="196" s="44" customFormat="1" ht="16.5" customHeight="1"/>
    <row r="197" s="44" customFormat="1" ht="16.5" customHeight="1"/>
    <row r="198" s="44" customFormat="1" ht="16.5" customHeight="1"/>
    <row r="199" s="44" customFormat="1" ht="16.5" customHeight="1"/>
    <row r="200" s="44" customFormat="1" ht="16.5" customHeight="1"/>
    <row r="201" s="44" customFormat="1" ht="16.5" customHeight="1"/>
    <row r="202" s="44" customFormat="1" ht="16.5" customHeight="1"/>
    <row r="203" s="44" customFormat="1" ht="16.5" customHeight="1"/>
    <row r="204" s="44" customFormat="1" ht="16.5" customHeight="1"/>
    <row r="205" s="44" customFormat="1" ht="16.5" customHeight="1"/>
    <row r="206" s="44" customFormat="1" ht="16.5" customHeight="1"/>
    <row r="207" s="44" customFormat="1" ht="16.5" customHeight="1"/>
    <row r="208" s="44" customFormat="1" ht="16.5" customHeight="1"/>
    <row r="209" s="44" customFormat="1" ht="16.5" customHeight="1"/>
    <row r="210" s="44" customFormat="1" ht="16.5" customHeight="1"/>
    <row r="211" s="44" customFormat="1" ht="16.5" customHeight="1"/>
    <row r="212" s="44" customFormat="1" ht="16.5" customHeight="1"/>
    <row r="213" s="44" customFormat="1" ht="16.5" customHeight="1"/>
    <row r="214" s="44" customFormat="1" ht="16.5" customHeight="1"/>
    <row r="215" s="44" customFormat="1" ht="16.5" customHeight="1"/>
    <row r="216" s="44" customFormat="1" ht="16.5" customHeight="1"/>
    <row r="217" s="44" customFormat="1" ht="16.5" customHeight="1"/>
    <row r="218" s="44" customFormat="1" ht="16.5" customHeight="1"/>
    <row r="219" s="44" customFormat="1" ht="16.5" customHeight="1"/>
    <row r="220" s="44" customFormat="1" ht="16.5" customHeight="1"/>
    <row r="221" s="44" customFormat="1" ht="16.5" customHeight="1"/>
    <row r="222" s="44" customFormat="1" ht="16.5" customHeight="1"/>
    <row r="223" s="44" customFormat="1" ht="16.5" customHeight="1"/>
    <row r="224" s="44" customFormat="1" ht="16.5" customHeight="1"/>
    <row r="225" s="44" customFormat="1" ht="16.5" customHeight="1"/>
    <row r="226" s="44" customFormat="1" ht="16.5" customHeight="1"/>
    <row r="227" s="44" customFormat="1" ht="16.5" customHeight="1"/>
    <row r="228" s="44" customFormat="1" ht="16.5" customHeight="1"/>
    <row r="229" s="44" customFormat="1" ht="16.5" customHeight="1"/>
    <row r="230" s="44" customFormat="1" ht="16.5" customHeight="1"/>
    <row r="231" s="44" customFormat="1" ht="16.5" customHeight="1"/>
    <row r="232" s="44" customFormat="1" ht="16.5" customHeight="1"/>
    <row r="233" s="44" customFormat="1" ht="16.5" customHeight="1"/>
    <row r="234" s="44" customFormat="1" ht="16.5" customHeight="1"/>
    <row r="235" s="44" customFormat="1" ht="16.5" customHeight="1"/>
    <row r="236" s="44" customFormat="1" ht="16.5" customHeight="1"/>
    <row r="237" s="44" customFormat="1" ht="16.5" customHeight="1"/>
    <row r="238" s="44" customFormat="1" ht="16.5" customHeight="1"/>
    <row r="239" s="44" customFormat="1" ht="16.5" customHeight="1"/>
    <row r="240" s="44" customFormat="1" ht="16.5" customHeight="1"/>
    <row r="241" s="44" customFormat="1" ht="16.5" customHeight="1"/>
    <row r="242" s="44" customFormat="1" ht="16.5" customHeight="1"/>
    <row r="243" s="44" customFormat="1" ht="16.5" customHeight="1"/>
    <row r="244" s="44" customFormat="1" ht="16.5" customHeight="1"/>
  </sheetData>
  <sheetProtection sheet="1" objects="1" scenarios="1"/>
  <mergeCells count="3">
    <mergeCell ref="B10:L10"/>
    <mergeCell ref="B52:L52"/>
    <mergeCell ref="B82:L82"/>
  </mergeCells>
  <printOptions horizontalCentered="1"/>
  <pageMargins left="0.5905511811023623" right="0.5905511811023623" top="0.7874015748031497" bottom="0.3937007874015748" header="0.31496062992125984" footer="0.31496062992125984"/>
  <pageSetup horizontalDpi="300" verticalDpi="300" orientation="portrait" paperSize="9" r:id="rId1"/>
  <rowBreaks count="2" manualBreakCount="2">
    <brk id="43" min="1" max="14" man="1"/>
    <brk id="7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78"/>
  <sheetViews>
    <sheetView view="pageBreakPreview" zoomScaleNormal="85" zoomScaleSheetLayoutView="100" workbookViewId="0" topLeftCell="A1">
      <selection activeCell="A1" sqref="A1"/>
    </sheetView>
  </sheetViews>
  <sheetFormatPr defaultColWidth="9.00390625" defaultRowHeight="17.25" customHeight="1"/>
  <cols>
    <col min="1" max="1" width="8.421875" style="1" customWidth="1"/>
    <col min="2" max="11" width="2.00390625" style="1" customWidth="1"/>
    <col min="12" max="12" width="21.00390625" style="1" customWidth="1"/>
    <col min="13" max="15" width="16.8515625" style="1" customWidth="1"/>
    <col min="16" max="16384" width="9.00390625" style="1" customWidth="1"/>
  </cols>
  <sheetData>
    <row r="2" spans="2:15" ht="17.25" customHeight="1">
      <c r="B2" s="5" t="s">
        <v>143</v>
      </c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</row>
    <row r="3" spans="2:15" ht="17.25" customHeight="1">
      <c r="B3" s="5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</row>
    <row r="4" spans="2:15" s="39" customFormat="1" ht="21" customHeight="1">
      <c r="B4" s="7"/>
      <c r="C4" s="7"/>
      <c r="D4" s="7"/>
      <c r="E4" s="7"/>
      <c r="F4" s="7"/>
      <c r="G4" s="7"/>
      <c r="H4" s="7"/>
      <c r="I4" s="7"/>
      <c r="J4" s="7"/>
      <c r="K4" s="7"/>
      <c r="L4" s="33" t="s">
        <v>32</v>
      </c>
      <c r="M4" s="81">
        <f>N22+N61</f>
        <v>2603519</v>
      </c>
      <c r="N4" s="33" t="s">
        <v>42</v>
      </c>
      <c r="O4" s="7"/>
    </row>
    <row r="5" spans="2:15" s="39" customFormat="1" ht="21" customHeight="1">
      <c r="B5" s="7"/>
      <c r="C5" s="7"/>
      <c r="D5" s="7"/>
      <c r="E5" s="7"/>
      <c r="F5" s="7"/>
      <c r="G5" s="7"/>
      <c r="H5" s="7"/>
      <c r="I5" s="7"/>
      <c r="J5" s="7"/>
      <c r="K5" s="7"/>
      <c r="L5" s="33" t="s">
        <v>33</v>
      </c>
      <c r="M5" s="81">
        <f>N55+N65</f>
        <v>2512636</v>
      </c>
      <c r="N5" s="33" t="s">
        <v>42</v>
      </c>
      <c r="O5" s="7"/>
    </row>
    <row r="6" spans="2:15" s="39" customFormat="1" ht="21" customHeight="1">
      <c r="B6" s="7"/>
      <c r="C6" s="7"/>
      <c r="D6" s="7"/>
      <c r="E6" s="7"/>
      <c r="F6" s="7"/>
      <c r="G6" s="7"/>
      <c r="H6" s="7"/>
      <c r="I6" s="7"/>
      <c r="J6" s="7"/>
      <c r="K6" s="7"/>
      <c r="L6" s="33" t="s">
        <v>59</v>
      </c>
      <c r="M6" s="81">
        <f>N67</f>
        <v>471906</v>
      </c>
      <c r="N6" s="33" t="s">
        <v>144</v>
      </c>
      <c r="O6" s="7"/>
    </row>
    <row r="7" spans="2:15" s="39" customFormat="1" ht="21" customHeight="1">
      <c r="B7" s="7"/>
      <c r="C7" s="7"/>
      <c r="D7" s="7"/>
      <c r="E7" s="7"/>
      <c r="F7" s="7"/>
      <c r="G7" s="7"/>
      <c r="H7" s="7"/>
      <c r="I7" s="7"/>
      <c r="J7" s="7"/>
      <c r="K7" s="7"/>
      <c r="L7" s="33" t="s">
        <v>37</v>
      </c>
      <c r="M7" s="82">
        <f>M4-M5+M6</f>
        <v>562789</v>
      </c>
      <c r="N7" s="33" t="s">
        <v>42</v>
      </c>
      <c r="O7" s="7"/>
    </row>
    <row r="8" spans="2:15" s="39" customFormat="1" ht="21" customHeight="1">
      <c r="B8" s="7"/>
      <c r="C8" s="7"/>
      <c r="D8" s="7"/>
      <c r="E8" s="7"/>
      <c r="F8" s="7"/>
      <c r="G8" s="7"/>
      <c r="H8" s="7"/>
      <c r="I8" s="7"/>
      <c r="J8" s="7"/>
      <c r="K8" s="7"/>
      <c r="L8" s="36" t="s">
        <v>34</v>
      </c>
      <c r="M8" s="82">
        <f>N69</f>
        <v>93860307</v>
      </c>
      <c r="N8" s="33" t="s">
        <v>42</v>
      </c>
      <c r="O8" s="7"/>
    </row>
    <row r="9" spans="2:15" s="39" customFormat="1" ht="21" customHeight="1">
      <c r="B9" s="7"/>
      <c r="C9" s="7"/>
      <c r="D9" s="7"/>
      <c r="E9" s="7"/>
      <c r="F9" s="7"/>
      <c r="G9" s="7"/>
      <c r="H9" s="7"/>
      <c r="I9" s="7"/>
      <c r="J9" s="7"/>
      <c r="K9" s="7"/>
      <c r="L9" s="36" t="s">
        <v>35</v>
      </c>
      <c r="M9" s="82">
        <f>M7+M8</f>
        <v>94423096</v>
      </c>
      <c r="N9" s="33" t="s">
        <v>42</v>
      </c>
      <c r="O9" s="7"/>
    </row>
    <row r="10" spans="2:15" s="39" customFormat="1" ht="17.25" customHeight="1" thickBot="1">
      <c r="B10" s="7"/>
      <c r="C10" s="7"/>
      <c r="D10" s="7"/>
      <c r="E10" s="7"/>
      <c r="F10" s="7"/>
      <c r="G10" s="7"/>
      <c r="H10" s="7"/>
      <c r="I10" s="7"/>
      <c r="J10" s="7"/>
      <c r="K10" s="7"/>
      <c r="L10" s="38"/>
      <c r="M10" s="35"/>
      <c r="N10" s="7"/>
      <c r="O10" s="7"/>
    </row>
    <row r="11" spans="2:15" s="39" customFormat="1" ht="21" customHeight="1" thickBot="1">
      <c r="B11" s="143" t="s">
        <v>0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9" t="s">
        <v>44</v>
      </c>
      <c r="N11" s="18" t="s">
        <v>43</v>
      </c>
      <c r="O11" s="20" t="s">
        <v>45</v>
      </c>
    </row>
    <row r="12" spans="2:15" s="39" customFormat="1" ht="21" customHeight="1">
      <c r="B12" s="21" t="s">
        <v>14</v>
      </c>
      <c r="C12" s="22"/>
      <c r="D12" s="22"/>
      <c r="E12" s="22"/>
      <c r="F12" s="22"/>
      <c r="G12" s="22"/>
      <c r="H12" s="22"/>
      <c r="I12" s="22"/>
      <c r="J12" s="22"/>
      <c r="K12" s="22"/>
      <c r="L12" s="23"/>
      <c r="M12" s="79"/>
      <c r="N12" s="79"/>
      <c r="O12" s="72"/>
    </row>
    <row r="13" spans="2:15" s="39" customFormat="1" ht="21" customHeight="1">
      <c r="B13" s="24"/>
      <c r="C13" s="22" t="s">
        <v>1</v>
      </c>
      <c r="D13" s="22"/>
      <c r="E13" s="22"/>
      <c r="F13" s="22"/>
      <c r="G13" s="22"/>
      <c r="H13" s="22"/>
      <c r="I13" s="22"/>
      <c r="J13" s="22"/>
      <c r="K13" s="22"/>
      <c r="L13" s="25"/>
      <c r="M13" s="80"/>
      <c r="N13" s="80"/>
      <c r="O13" s="73"/>
    </row>
    <row r="14" spans="2:15" s="39" customFormat="1" ht="21" customHeight="1">
      <c r="B14" s="24"/>
      <c r="C14" s="22"/>
      <c r="D14" s="22" t="s">
        <v>3</v>
      </c>
      <c r="E14" s="22"/>
      <c r="F14" s="22"/>
      <c r="G14" s="22"/>
      <c r="H14" s="22"/>
      <c r="I14" s="22"/>
      <c r="J14" s="22"/>
      <c r="K14" s="22"/>
      <c r="L14" s="25"/>
      <c r="M14" s="80"/>
      <c r="N14" s="80"/>
      <c r="O14" s="73"/>
    </row>
    <row r="15" spans="2:15" s="39" customFormat="1" ht="21" customHeight="1">
      <c r="B15" s="24"/>
      <c r="C15" s="22"/>
      <c r="D15" s="22"/>
      <c r="E15" s="22" t="s">
        <v>31</v>
      </c>
      <c r="F15" s="22"/>
      <c r="G15" s="22"/>
      <c r="H15" s="22"/>
      <c r="I15" s="22"/>
      <c r="J15" s="22"/>
      <c r="K15" s="22"/>
      <c r="L15" s="25"/>
      <c r="M15" s="80">
        <v>0</v>
      </c>
      <c r="N15" s="80">
        <v>0</v>
      </c>
      <c r="O15" s="73">
        <f aca="true" t="shared" si="0" ref="O15:O22">N15-M15</f>
        <v>0</v>
      </c>
    </row>
    <row r="16" spans="2:15" s="39" customFormat="1" ht="21" customHeight="1">
      <c r="B16" s="24"/>
      <c r="C16" s="22"/>
      <c r="D16" s="22"/>
      <c r="E16" s="22" t="s">
        <v>61</v>
      </c>
      <c r="F16" s="22"/>
      <c r="G16" s="22"/>
      <c r="H16" s="22"/>
      <c r="I16" s="22"/>
      <c r="J16" s="22"/>
      <c r="K16" s="22"/>
      <c r="L16" s="25"/>
      <c r="M16" s="80">
        <v>42252</v>
      </c>
      <c r="N16" s="80">
        <v>10500</v>
      </c>
      <c r="O16" s="73">
        <f t="shared" si="0"/>
        <v>-31752</v>
      </c>
    </row>
    <row r="17" spans="2:15" s="39" customFormat="1" ht="21" customHeight="1">
      <c r="B17" s="24"/>
      <c r="C17" s="22"/>
      <c r="D17" s="22"/>
      <c r="E17" s="22" t="s">
        <v>120</v>
      </c>
      <c r="F17" s="22"/>
      <c r="G17" s="22"/>
      <c r="H17" s="22"/>
      <c r="I17" s="22"/>
      <c r="J17" s="22"/>
      <c r="K17" s="22"/>
      <c r="L17" s="25"/>
      <c r="M17" s="80">
        <v>0</v>
      </c>
      <c r="N17" s="80">
        <v>1252300</v>
      </c>
      <c r="O17" s="73">
        <f t="shared" si="0"/>
        <v>1252300</v>
      </c>
    </row>
    <row r="18" spans="2:15" s="39" customFormat="1" ht="21" customHeight="1">
      <c r="B18" s="24"/>
      <c r="C18" s="22"/>
      <c r="D18" s="22"/>
      <c r="E18" s="22" t="s">
        <v>54</v>
      </c>
      <c r="F18" s="22"/>
      <c r="G18" s="22"/>
      <c r="H18" s="22"/>
      <c r="I18" s="22"/>
      <c r="J18" s="22"/>
      <c r="K18" s="22"/>
      <c r="L18" s="25"/>
      <c r="M18" s="80">
        <v>285000</v>
      </c>
      <c r="N18" s="80">
        <v>240000</v>
      </c>
      <c r="O18" s="73">
        <f t="shared" si="0"/>
        <v>-45000</v>
      </c>
    </row>
    <row r="19" spans="2:15" s="39" customFormat="1" ht="21" customHeight="1">
      <c r="B19" s="24"/>
      <c r="C19" s="22"/>
      <c r="D19" s="22"/>
      <c r="E19" s="22" t="s">
        <v>55</v>
      </c>
      <c r="F19" s="22"/>
      <c r="G19" s="22"/>
      <c r="H19" s="22"/>
      <c r="I19" s="22"/>
      <c r="J19" s="22"/>
      <c r="K19" s="22"/>
      <c r="L19" s="25"/>
      <c r="M19" s="125">
        <v>40000</v>
      </c>
      <c r="N19" s="125">
        <v>0</v>
      </c>
      <c r="O19" s="73">
        <f t="shared" si="0"/>
        <v>-40000</v>
      </c>
    </row>
    <row r="20" spans="2:15" s="39" customFormat="1" ht="21" customHeight="1">
      <c r="B20" s="24"/>
      <c r="C20" s="22"/>
      <c r="D20" s="22"/>
      <c r="E20" s="22" t="s">
        <v>121</v>
      </c>
      <c r="F20" s="22"/>
      <c r="G20" s="22"/>
      <c r="H20" s="22"/>
      <c r="I20" s="22"/>
      <c r="J20" s="22"/>
      <c r="K20" s="22"/>
      <c r="L20" s="25"/>
      <c r="M20" s="125">
        <v>946315</v>
      </c>
      <c r="N20" s="125">
        <v>977953</v>
      </c>
      <c r="O20" s="73">
        <f t="shared" si="0"/>
        <v>31638</v>
      </c>
    </row>
    <row r="21" spans="2:15" s="39" customFormat="1" ht="21" customHeight="1" thickBot="1">
      <c r="B21" s="24"/>
      <c r="C21" s="22"/>
      <c r="D21" s="22"/>
      <c r="E21" s="22" t="s">
        <v>122</v>
      </c>
      <c r="F21" s="22"/>
      <c r="G21" s="22"/>
      <c r="H21" s="22"/>
      <c r="I21" s="22"/>
      <c r="J21" s="22"/>
      <c r="K21" s="22"/>
      <c r="L21" s="25"/>
      <c r="M21" s="120">
        <v>126148</v>
      </c>
      <c r="N21" s="120">
        <v>122766</v>
      </c>
      <c r="O21" s="75">
        <f t="shared" si="0"/>
        <v>-3382</v>
      </c>
    </row>
    <row r="22" spans="2:15" s="39" customFormat="1" ht="21" customHeight="1" thickBot="1">
      <c r="B22" s="26"/>
      <c r="C22" s="27"/>
      <c r="D22" s="27"/>
      <c r="E22" s="27"/>
      <c r="F22" s="27"/>
      <c r="G22" s="27"/>
      <c r="H22" s="27" t="s">
        <v>21</v>
      </c>
      <c r="I22" s="27"/>
      <c r="J22" s="27"/>
      <c r="K22" s="27"/>
      <c r="L22" s="28"/>
      <c r="M22" s="123">
        <f>SUM(M15:M21)</f>
        <v>1439715</v>
      </c>
      <c r="N22" s="123">
        <f>SUM(N15:N21)</f>
        <v>2603519</v>
      </c>
      <c r="O22" s="76">
        <f t="shared" si="0"/>
        <v>1163804</v>
      </c>
    </row>
    <row r="23" spans="2:15" s="39" customFormat="1" ht="21" customHeight="1">
      <c r="B23" s="24"/>
      <c r="C23" s="22"/>
      <c r="D23" s="22" t="s">
        <v>4</v>
      </c>
      <c r="E23" s="22"/>
      <c r="F23" s="22"/>
      <c r="G23" s="22"/>
      <c r="H23" s="22"/>
      <c r="I23" s="22"/>
      <c r="J23" s="22"/>
      <c r="K23" s="22"/>
      <c r="L23" s="25"/>
      <c r="M23" s="79"/>
      <c r="N23" s="79"/>
      <c r="O23" s="72"/>
    </row>
    <row r="24" spans="2:15" s="39" customFormat="1" ht="21" customHeight="1">
      <c r="B24" s="24"/>
      <c r="C24" s="22"/>
      <c r="D24" s="22"/>
      <c r="E24" s="22" t="s">
        <v>5</v>
      </c>
      <c r="F24" s="22"/>
      <c r="G24" s="22"/>
      <c r="H24" s="22"/>
      <c r="I24" s="22"/>
      <c r="J24" s="22"/>
      <c r="K24" s="22"/>
      <c r="L24" s="25"/>
      <c r="M24" s="80"/>
      <c r="N24" s="80"/>
      <c r="O24" s="73"/>
    </row>
    <row r="25" spans="2:15" s="39" customFormat="1" ht="21" customHeight="1">
      <c r="B25" s="24"/>
      <c r="C25" s="22"/>
      <c r="D25" s="22"/>
      <c r="E25" s="22"/>
      <c r="F25" s="22" t="s">
        <v>8</v>
      </c>
      <c r="G25" s="22"/>
      <c r="H25" s="22"/>
      <c r="I25" s="22"/>
      <c r="J25" s="22"/>
      <c r="K25" s="22"/>
      <c r="L25" s="25"/>
      <c r="M25" s="80">
        <v>0</v>
      </c>
      <c r="N25" s="80">
        <v>0</v>
      </c>
      <c r="O25" s="75">
        <v>0</v>
      </c>
    </row>
    <row r="26" spans="2:15" s="39" customFormat="1" ht="21" customHeight="1">
      <c r="B26" s="24"/>
      <c r="C26" s="22"/>
      <c r="D26" s="22"/>
      <c r="E26" s="22"/>
      <c r="F26" s="22" t="s">
        <v>9</v>
      </c>
      <c r="G26" s="22"/>
      <c r="H26" s="22"/>
      <c r="I26" s="22"/>
      <c r="J26" s="22"/>
      <c r="K26" s="22"/>
      <c r="L26" s="25"/>
      <c r="M26" s="125">
        <v>0</v>
      </c>
      <c r="N26" s="125">
        <v>0</v>
      </c>
      <c r="O26" s="75">
        <f>N26-M26</f>
        <v>0</v>
      </c>
    </row>
    <row r="27" spans="2:15" s="39" customFormat="1" ht="21" customHeight="1">
      <c r="B27" s="24"/>
      <c r="C27" s="22"/>
      <c r="D27" s="22"/>
      <c r="E27" s="22"/>
      <c r="F27" s="22"/>
      <c r="G27" s="22" t="s">
        <v>10</v>
      </c>
      <c r="H27" s="22"/>
      <c r="I27" s="22"/>
      <c r="J27" s="22"/>
      <c r="K27" s="22"/>
      <c r="L27" s="25"/>
      <c r="M27" s="80">
        <f>SUM(M25:M26)</f>
        <v>0</v>
      </c>
      <c r="N27" s="80">
        <f>SUM(N25:N26)</f>
        <v>0</v>
      </c>
      <c r="O27" s="73">
        <f>N27-M27</f>
        <v>0</v>
      </c>
    </row>
    <row r="28" spans="2:15" s="39" customFormat="1" ht="21" customHeight="1">
      <c r="B28" s="24"/>
      <c r="C28" s="22"/>
      <c r="D28" s="22"/>
      <c r="E28" s="22" t="s">
        <v>6</v>
      </c>
      <c r="F28" s="22"/>
      <c r="G28" s="22"/>
      <c r="H28" s="22"/>
      <c r="I28" s="22"/>
      <c r="J28" s="22"/>
      <c r="K28" s="22"/>
      <c r="L28" s="25"/>
      <c r="M28" s="79"/>
      <c r="N28" s="79"/>
      <c r="O28" s="72"/>
    </row>
    <row r="29" spans="2:15" s="114" customFormat="1" ht="21" customHeight="1">
      <c r="B29" s="52"/>
      <c r="C29" s="53"/>
      <c r="D29" s="53"/>
      <c r="E29" s="53"/>
      <c r="F29" s="53" t="s">
        <v>89</v>
      </c>
      <c r="G29" s="53"/>
      <c r="H29" s="53"/>
      <c r="I29" s="53"/>
      <c r="J29" s="53"/>
      <c r="K29" s="53"/>
      <c r="L29" s="117"/>
      <c r="M29" s="80"/>
      <c r="N29" s="80"/>
      <c r="O29" s="118"/>
    </row>
    <row r="30" spans="2:15" s="114" customFormat="1" ht="21" customHeight="1">
      <c r="B30" s="52"/>
      <c r="C30" s="53"/>
      <c r="D30" s="53"/>
      <c r="E30" s="117" t="s">
        <v>90</v>
      </c>
      <c r="F30" s="53"/>
      <c r="G30" s="53"/>
      <c r="H30" s="53"/>
      <c r="I30" s="53"/>
      <c r="J30" s="53"/>
      <c r="K30" s="53"/>
      <c r="M30" s="125">
        <v>255817</v>
      </c>
      <c r="N30" s="125">
        <v>255817</v>
      </c>
      <c r="O30" s="118">
        <f aca="true" t="shared" si="1" ref="O30:O52">N30-M30</f>
        <v>0</v>
      </c>
    </row>
    <row r="31" spans="2:15" s="114" customFormat="1" ht="21" customHeight="1">
      <c r="B31" s="52"/>
      <c r="C31" s="53"/>
      <c r="D31" s="53"/>
      <c r="E31" s="117" t="s">
        <v>92</v>
      </c>
      <c r="F31" s="53"/>
      <c r="G31" s="53"/>
      <c r="H31" s="53"/>
      <c r="I31" s="53"/>
      <c r="J31" s="53"/>
      <c r="K31" s="53"/>
      <c r="M31" s="125">
        <v>79994</v>
      </c>
      <c r="N31" s="125">
        <v>79994</v>
      </c>
      <c r="O31" s="118">
        <f t="shared" si="1"/>
        <v>0</v>
      </c>
    </row>
    <row r="32" spans="2:15" s="114" customFormat="1" ht="21" customHeight="1">
      <c r="B32" s="52"/>
      <c r="C32" s="53"/>
      <c r="D32" s="53"/>
      <c r="E32" s="117" t="s">
        <v>96</v>
      </c>
      <c r="F32" s="53"/>
      <c r="G32" s="53"/>
      <c r="H32" s="53"/>
      <c r="I32" s="53"/>
      <c r="J32" s="53"/>
      <c r="K32" s="53"/>
      <c r="M32" s="125">
        <v>71764</v>
      </c>
      <c r="N32" s="125">
        <v>69888</v>
      </c>
      <c r="O32" s="118">
        <f t="shared" si="1"/>
        <v>-1876</v>
      </c>
    </row>
    <row r="33" spans="2:15" s="114" customFormat="1" ht="21" customHeight="1">
      <c r="B33" s="52"/>
      <c r="C33" s="53"/>
      <c r="D33" s="53"/>
      <c r="E33" s="117" t="s">
        <v>95</v>
      </c>
      <c r="F33" s="53"/>
      <c r="G33" s="53"/>
      <c r="H33" s="53"/>
      <c r="I33" s="53"/>
      <c r="J33" s="53"/>
      <c r="K33" s="53"/>
      <c r="M33" s="125">
        <v>26071</v>
      </c>
      <c r="N33" s="125">
        <v>26071</v>
      </c>
      <c r="O33" s="118">
        <f t="shared" si="1"/>
        <v>0</v>
      </c>
    </row>
    <row r="34" spans="2:15" s="114" customFormat="1" ht="21" customHeight="1">
      <c r="B34" s="52"/>
      <c r="C34" s="53"/>
      <c r="D34" s="53"/>
      <c r="E34" s="53"/>
      <c r="F34" s="53" t="s">
        <v>123</v>
      </c>
      <c r="G34" s="53"/>
      <c r="H34" s="53"/>
      <c r="I34" s="53"/>
      <c r="J34" s="53"/>
      <c r="K34" s="53"/>
      <c r="L34" s="117"/>
      <c r="M34" s="125"/>
      <c r="N34" s="125"/>
      <c r="O34" s="118"/>
    </row>
    <row r="35" spans="2:15" s="114" customFormat="1" ht="21" customHeight="1">
      <c r="B35" s="52"/>
      <c r="C35" s="53"/>
      <c r="D35" s="53"/>
      <c r="E35" s="117" t="s">
        <v>114</v>
      </c>
      <c r="F35" s="53"/>
      <c r="G35" s="53"/>
      <c r="H35" s="53"/>
      <c r="I35" s="53"/>
      <c r="J35" s="53"/>
      <c r="K35" s="53"/>
      <c r="M35" s="125">
        <v>152250</v>
      </c>
      <c r="N35" s="125">
        <v>47610</v>
      </c>
      <c r="O35" s="118">
        <f t="shared" si="1"/>
        <v>-104640</v>
      </c>
    </row>
    <row r="36" spans="2:15" s="114" customFormat="1" ht="21" customHeight="1">
      <c r="B36" s="52"/>
      <c r="C36" s="53"/>
      <c r="D36" s="53"/>
      <c r="E36" s="117" t="s">
        <v>124</v>
      </c>
      <c r="F36" s="53"/>
      <c r="G36" s="53"/>
      <c r="H36" s="53"/>
      <c r="I36" s="53"/>
      <c r="J36" s="53"/>
      <c r="K36" s="53"/>
      <c r="M36" s="125">
        <v>321000</v>
      </c>
      <c r="N36" s="125">
        <v>361440</v>
      </c>
      <c r="O36" s="118">
        <f t="shared" si="1"/>
        <v>40440</v>
      </c>
    </row>
    <row r="37" spans="2:15" s="114" customFormat="1" ht="21" customHeight="1">
      <c r="B37" s="52"/>
      <c r="C37" s="53"/>
      <c r="D37" s="53"/>
      <c r="E37" s="117" t="s">
        <v>98</v>
      </c>
      <c r="F37" s="53"/>
      <c r="G37" s="53"/>
      <c r="H37" s="53"/>
      <c r="I37" s="53"/>
      <c r="J37" s="53"/>
      <c r="K37" s="53"/>
      <c r="M37" s="125">
        <v>27299</v>
      </c>
      <c r="N37" s="125">
        <v>26713</v>
      </c>
      <c r="O37" s="118">
        <f t="shared" si="1"/>
        <v>-586</v>
      </c>
    </row>
    <row r="38" spans="2:15" s="114" customFormat="1" ht="21" customHeight="1">
      <c r="B38" s="52"/>
      <c r="C38" s="53"/>
      <c r="D38" s="53"/>
      <c r="E38" s="117" t="s">
        <v>99</v>
      </c>
      <c r="F38" s="53"/>
      <c r="G38" s="53"/>
      <c r="H38" s="53"/>
      <c r="I38" s="53"/>
      <c r="J38" s="53"/>
      <c r="K38" s="53"/>
      <c r="M38" s="125">
        <v>76810</v>
      </c>
      <c r="N38" s="125">
        <v>77703</v>
      </c>
      <c r="O38" s="118">
        <f t="shared" si="1"/>
        <v>893</v>
      </c>
    </row>
    <row r="39" spans="2:15" s="114" customFormat="1" ht="21" customHeight="1">
      <c r="B39" s="52"/>
      <c r="C39" s="53"/>
      <c r="D39" s="53"/>
      <c r="E39" s="117" t="s">
        <v>100</v>
      </c>
      <c r="F39" s="53"/>
      <c r="G39" s="53"/>
      <c r="H39" s="53"/>
      <c r="I39" s="53"/>
      <c r="J39" s="53"/>
      <c r="K39" s="53"/>
      <c r="M39" s="80">
        <v>3061</v>
      </c>
      <c r="N39" s="80">
        <v>2915</v>
      </c>
      <c r="O39" s="118">
        <f t="shared" si="1"/>
        <v>-146</v>
      </c>
    </row>
    <row r="40" spans="2:15" s="114" customFormat="1" ht="21" customHeight="1">
      <c r="B40" s="52"/>
      <c r="C40" s="53"/>
      <c r="D40" s="53"/>
      <c r="E40" s="117" t="s">
        <v>101</v>
      </c>
      <c r="F40" s="53"/>
      <c r="G40" s="53"/>
      <c r="H40" s="53"/>
      <c r="I40" s="53"/>
      <c r="J40" s="53"/>
      <c r="K40" s="53"/>
      <c r="M40" s="80">
        <v>24695</v>
      </c>
      <c r="N40" s="80">
        <v>28157</v>
      </c>
      <c r="O40" s="118">
        <f t="shared" si="1"/>
        <v>3462</v>
      </c>
    </row>
    <row r="41" spans="2:15" s="114" customFormat="1" ht="21" customHeight="1">
      <c r="B41" s="52"/>
      <c r="C41" s="53"/>
      <c r="D41" s="53"/>
      <c r="E41" s="117" t="s">
        <v>102</v>
      </c>
      <c r="F41" s="53"/>
      <c r="G41" s="53"/>
      <c r="H41" s="53"/>
      <c r="I41" s="53"/>
      <c r="J41" s="53"/>
      <c r="K41" s="53"/>
      <c r="M41" s="80">
        <v>1620</v>
      </c>
      <c r="N41" s="80">
        <v>500</v>
      </c>
      <c r="O41" s="118">
        <f t="shared" si="1"/>
        <v>-1120</v>
      </c>
    </row>
    <row r="42" spans="2:15" s="114" customFormat="1" ht="21" customHeight="1">
      <c r="B42" s="52"/>
      <c r="C42" s="53"/>
      <c r="D42" s="53"/>
      <c r="E42" s="117" t="s">
        <v>103</v>
      </c>
      <c r="F42" s="53"/>
      <c r="G42" s="53"/>
      <c r="H42" s="53"/>
      <c r="I42" s="53"/>
      <c r="J42" s="53"/>
      <c r="K42" s="53"/>
      <c r="M42" s="125">
        <v>70898</v>
      </c>
      <c r="N42" s="125">
        <v>68441</v>
      </c>
      <c r="O42" s="118">
        <f t="shared" si="1"/>
        <v>-2457</v>
      </c>
    </row>
    <row r="43" spans="2:15" s="114" customFormat="1" ht="21" customHeight="1">
      <c r="B43" s="52"/>
      <c r="C43" s="53"/>
      <c r="D43" s="53"/>
      <c r="E43" s="117" t="s">
        <v>104</v>
      </c>
      <c r="F43" s="53"/>
      <c r="G43" s="53"/>
      <c r="H43" s="53"/>
      <c r="I43" s="53"/>
      <c r="J43" s="53"/>
      <c r="K43" s="53"/>
      <c r="M43" s="125">
        <v>17700</v>
      </c>
      <c r="N43" s="125">
        <v>22210</v>
      </c>
      <c r="O43" s="118">
        <f t="shared" si="1"/>
        <v>4510</v>
      </c>
    </row>
    <row r="44" spans="2:15" s="114" customFormat="1" ht="21" customHeight="1">
      <c r="B44" s="52"/>
      <c r="C44" s="53"/>
      <c r="D44" s="53"/>
      <c r="E44" s="117" t="s">
        <v>105</v>
      </c>
      <c r="F44" s="53"/>
      <c r="G44" s="53"/>
      <c r="H44" s="53"/>
      <c r="I44" s="53"/>
      <c r="J44" s="53"/>
      <c r="K44" s="53"/>
      <c r="M44" s="125">
        <v>7500</v>
      </c>
      <c r="N44" s="125">
        <v>7500</v>
      </c>
      <c r="O44" s="118">
        <f t="shared" si="1"/>
        <v>0</v>
      </c>
    </row>
    <row r="45" spans="2:15" s="114" customFormat="1" ht="21" customHeight="1">
      <c r="B45" s="52"/>
      <c r="C45" s="53"/>
      <c r="D45" s="53"/>
      <c r="E45" s="117" t="s">
        <v>106</v>
      </c>
      <c r="F45" s="53"/>
      <c r="G45" s="53"/>
      <c r="H45" s="53"/>
      <c r="I45" s="53"/>
      <c r="J45" s="53"/>
      <c r="K45" s="53"/>
      <c r="M45" s="125">
        <v>16328</v>
      </c>
      <c r="N45" s="125">
        <v>4220</v>
      </c>
      <c r="O45" s="118">
        <f t="shared" si="1"/>
        <v>-12108</v>
      </c>
    </row>
    <row r="46" spans="2:15" s="114" customFormat="1" ht="21" customHeight="1">
      <c r="B46" s="52"/>
      <c r="C46" s="53"/>
      <c r="D46" s="53"/>
      <c r="E46" s="117" t="s">
        <v>107</v>
      </c>
      <c r="F46" s="53"/>
      <c r="G46" s="53"/>
      <c r="H46" s="53"/>
      <c r="I46" s="53"/>
      <c r="J46" s="53"/>
      <c r="K46" s="53"/>
      <c r="M46" s="125">
        <v>209</v>
      </c>
      <c r="N46" s="125">
        <v>213</v>
      </c>
      <c r="O46" s="118">
        <f t="shared" si="1"/>
        <v>4</v>
      </c>
    </row>
    <row r="47" spans="2:15" s="114" customFormat="1" ht="21" customHeight="1">
      <c r="B47" s="52"/>
      <c r="C47" s="53"/>
      <c r="D47" s="53"/>
      <c r="E47" s="117" t="s">
        <v>108</v>
      </c>
      <c r="F47" s="53"/>
      <c r="G47" s="53"/>
      <c r="H47" s="53"/>
      <c r="I47" s="53"/>
      <c r="J47" s="53"/>
      <c r="K47" s="53"/>
      <c r="M47" s="125">
        <v>3000</v>
      </c>
      <c r="N47" s="125">
        <v>504</v>
      </c>
      <c r="O47" s="118">
        <f t="shared" si="1"/>
        <v>-2496</v>
      </c>
    </row>
    <row r="48" spans="2:15" s="114" customFormat="1" ht="21" customHeight="1">
      <c r="B48" s="52"/>
      <c r="C48" s="53"/>
      <c r="D48" s="53"/>
      <c r="E48" s="117" t="s">
        <v>109</v>
      </c>
      <c r="F48" s="53"/>
      <c r="G48" s="53"/>
      <c r="H48" s="53"/>
      <c r="I48" s="53"/>
      <c r="J48" s="53"/>
      <c r="K48" s="53"/>
      <c r="M48" s="125">
        <v>60</v>
      </c>
      <c r="N48" s="125">
        <v>113</v>
      </c>
      <c r="O48" s="118">
        <f>N48-M48</f>
        <v>53</v>
      </c>
    </row>
    <row r="49" spans="2:15" s="114" customFormat="1" ht="21" customHeight="1">
      <c r="B49" s="52"/>
      <c r="C49" s="53"/>
      <c r="D49" s="53"/>
      <c r="E49" s="117" t="s">
        <v>110</v>
      </c>
      <c r="F49" s="53"/>
      <c r="G49" s="53"/>
      <c r="H49" s="53"/>
      <c r="I49" s="53"/>
      <c r="J49" s="53"/>
      <c r="K49" s="53"/>
      <c r="M49" s="125">
        <v>28200</v>
      </c>
      <c r="N49" s="125">
        <v>29700</v>
      </c>
      <c r="O49" s="118">
        <f>N49-M49</f>
        <v>1500</v>
      </c>
    </row>
    <row r="50" spans="2:15" s="114" customFormat="1" ht="21" customHeight="1">
      <c r="B50" s="52"/>
      <c r="C50" s="53"/>
      <c r="D50" s="53"/>
      <c r="E50" s="117" t="s">
        <v>117</v>
      </c>
      <c r="F50" s="53"/>
      <c r="G50" s="53"/>
      <c r="H50" s="53"/>
      <c r="I50" s="53"/>
      <c r="J50" s="53"/>
      <c r="K50" s="53"/>
      <c r="M50" s="125">
        <v>104773</v>
      </c>
      <c r="N50" s="125">
        <v>104572</v>
      </c>
      <c r="O50" s="118">
        <f t="shared" si="1"/>
        <v>-201</v>
      </c>
    </row>
    <row r="51" spans="2:15" s="114" customFormat="1" ht="21" customHeight="1">
      <c r="B51" s="52"/>
      <c r="C51" s="53"/>
      <c r="D51" s="53"/>
      <c r="E51" s="53" t="s">
        <v>134</v>
      </c>
      <c r="F51" s="53"/>
      <c r="G51" s="53"/>
      <c r="H51" s="53"/>
      <c r="I51" s="53"/>
      <c r="J51" s="53"/>
      <c r="K51" s="53"/>
      <c r="M51" s="125">
        <v>0</v>
      </c>
      <c r="N51" s="125">
        <v>1252300</v>
      </c>
      <c r="O51" s="118">
        <f t="shared" si="1"/>
        <v>1252300</v>
      </c>
    </row>
    <row r="52" spans="2:15" s="114" customFormat="1" ht="21" customHeight="1">
      <c r="B52" s="52"/>
      <c r="C52" s="53"/>
      <c r="D52" s="53"/>
      <c r="E52" s="117" t="s">
        <v>118</v>
      </c>
      <c r="F52" s="53"/>
      <c r="G52" s="53"/>
      <c r="H52" s="53"/>
      <c r="I52" s="53"/>
      <c r="J52" s="53"/>
      <c r="K52" s="53"/>
      <c r="M52" s="125">
        <v>30022</v>
      </c>
      <c r="N52" s="125">
        <v>46055</v>
      </c>
      <c r="O52" s="118">
        <f t="shared" si="1"/>
        <v>16033</v>
      </c>
    </row>
    <row r="53" spans="2:15" s="39" customFormat="1" ht="21" customHeight="1">
      <c r="B53" s="24"/>
      <c r="C53" s="22"/>
      <c r="D53" s="22"/>
      <c r="E53" s="22"/>
      <c r="F53" s="22"/>
      <c r="G53" s="22" t="s">
        <v>26</v>
      </c>
      <c r="H53" s="22"/>
      <c r="I53" s="22"/>
      <c r="J53" s="22"/>
      <c r="K53" s="22"/>
      <c r="L53" s="25"/>
      <c r="M53" s="80">
        <f>SUM(M29:M52)</f>
        <v>1319071</v>
      </c>
      <c r="N53" s="80">
        <f>SUM(N29:N52)</f>
        <v>2512636</v>
      </c>
      <c r="O53" s="73">
        <f>N53-M53</f>
        <v>1193565</v>
      </c>
    </row>
    <row r="54" spans="2:15" s="39" customFormat="1" ht="21" customHeight="1" thickBot="1">
      <c r="B54" s="30"/>
      <c r="C54" s="31"/>
      <c r="D54" s="31"/>
      <c r="E54" s="31"/>
      <c r="F54" s="31" t="s">
        <v>27</v>
      </c>
      <c r="G54" s="31"/>
      <c r="H54" s="31"/>
      <c r="I54" s="31"/>
      <c r="J54" s="31"/>
      <c r="K54" s="31"/>
      <c r="L54" s="32"/>
      <c r="M54" s="139">
        <v>0</v>
      </c>
      <c r="N54" s="139">
        <v>0</v>
      </c>
      <c r="O54" s="94">
        <v>0</v>
      </c>
    </row>
    <row r="55" spans="2:15" s="39" customFormat="1" ht="21" customHeight="1" thickBot="1">
      <c r="B55" s="26"/>
      <c r="C55" s="27"/>
      <c r="D55" s="27"/>
      <c r="E55" s="27"/>
      <c r="F55" s="27"/>
      <c r="G55" s="27"/>
      <c r="H55" s="27" t="s">
        <v>12</v>
      </c>
      <c r="I55" s="27"/>
      <c r="J55" s="27"/>
      <c r="K55" s="27"/>
      <c r="L55" s="28"/>
      <c r="M55" s="123">
        <f>M27+M53+M54</f>
        <v>1319071</v>
      </c>
      <c r="N55" s="123">
        <f>N27+N53+N54</f>
        <v>2512636</v>
      </c>
      <c r="O55" s="76">
        <f>N55-M55</f>
        <v>1193565</v>
      </c>
    </row>
    <row r="56" spans="2:15" s="39" customFormat="1" ht="21" customHeight="1">
      <c r="B56" s="24"/>
      <c r="C56" s="22"/>
      <c r="D56" s="22"/>
      <c r="E56" s="22"/>
      <c r="F56" s="22"/>
      <c r="G56" s="29"/>
      <c r="H56" s="22" t="s">
        <v>13</v>
      </c>
      <c r="I56" s="29"/>
      <c r="J56" s="22"/>
      <c r="K56" s="22"/>
      <c r="L56" s="25"/>
      <c r="M56" s="79">
        <f>M22-M55</f>
        <v>120644</v>
      </c>
      <c r="N56" s="79">
        <f>N22-N55</f>
        <v>90883</v>
      </c>
      <c r="O56" s="78">
        <f>N56-M56</f>
        <v>-29761</v>
      </c>
    </row>
    <row r="57" spans="2:15" s="39" customFormat="1" ht="21" customHeight="1">
      <c r="B57" s="24"/>
      <c r="C57" s="22" t="s">
        <v>15</v>
      </c>
      <c r="D57" s="22"/>
      <c r="E57" s="22"/>
      <c r="F57" s="22"/>
      <c r="G57" s="22"/>
      <c r="H57" s="22"/>
      <c r="I57" s="22"/>
      <c r="J57" s="22"/>
      <c r="K57" s="22"/>
      <c r="L57" s="25"/>
      <c r="M57" s="80"/>
      <c r="N57" s="80"/>
      <c r="O57" s="72"/>
    </row>
    <row r="58" spans="2:15" s="39" customFormat="1" ht="21" customHeight="1">
      <c r="B58" s="24"/>
      <c r="C58" s="22"/>
      <c r="D58" s="22" t="s">
        <v>16</v>
      </c>
      <c r="E58" s="22"/>
      <c r="F58" s="22"/>
      <c r="G58" s="22"/>
      <c r="H58" s="22"/>
      <c r="I58" s="22"/>
      <c r="J58" s="22"/>
      <c r="K58" s="22"/>
      <c r="L58" s="25"/>
      <c r="M58" s="80"/>
      <c r="N58" s="80"/>
      <c r="O58" s="73"/>
    </row>
    <row r="59" spans="2:15" s="39" customFormat="1" ht="21" customHeight="1">
      <c r="B59" s="24"/>
      <c r="C59" s="22"/>
      <c r="D59" s="22"/>
      <c r="E59" s="53" t="s">
        <v>88</v>
      </c>
      <c r="F59" s="22"/>
      <c r="G59" s="22"/>
      <c r="H59" s="22"/>
      <c r="I59" s="22"/>
      <c r="J59" s="22"/>
      <c r="K59" s="22"/>
      <c r="L59" s="25"/>
      <c r="M59" s="80">
        <v>0</v>
      </c>
      <c r="N59" s="80">
        <v>0</v>
      </c>
      <c r="O59" s="73">
        <v>0</v>
      </c>
    </row>
    <row r="60" spans="2:15" s="39" customFormat="1" ht="21" customHeight="1" thickBot="1">
      <c r="B60" s="24"/>
      <c r="C60" s="22"/>
      <c r="D60" s="22"/>
      <c r="E60" s="22" t="s">
        <v>23</v>
      </c>
      <c r="F60" s="22"/>
      <c r="G60" s="22"/>
      <c r="H60" s="22"/>
      <c r="I60" s="22"/>
      <c r="J60" s="22"/>
      <c r="K60" s="22"/>
      <c r="L60" s="25"/>
      <c r="M60" s="120">
        <v>0</v>
      </c>
      <c r="N60" s="120">
        <v>0</v>
      </c>
      <c r="O60" s="77">
        <f>N60-M60</f>
        <v>0</v>
      </c>
    </row>
    <row r="61" spans="2:15" s="39" customFormat="1" ht="21" customHeight="1" thickBot="1">
      <c r="B61" s="26"/>
      <c r="C61" s="27"/>
      <c r="D61" s="27"/>
      <c r="E61" s="27"/>
      <c r="F61" s="27"/>
      <c r="G61" s="27"/>
      <c r="H61" s="27" t="s">
        <v>17</v>
      </c>
      <c r="I61" s="27"/>
      <c r="J61" s="27"/>
      <c r="K61" s="27"/>
      <c r="L61" s="28"/>
      <c r="M61" s="123">
        <f>SUM(M59:M60)</f>
        <v>0</v>
      </c>
      <c r="N61" s="123">
        <f>SUM(N59:N60)</f>
        <v>0</v>
      </c>
      <c r="O61" s="76">
        <f>N61-M61</f>
        <v>0</v>
      </c>
    </row>
    <row r="62" spans="2:15" s="39" customFormat="1" ht="21" customHeight="1">
      <c r="B62" s="24"/>
      <c r="C62" s="22"/>
      <c r="D62" s="22" t="s">
        <v>24</v>
      </c>
      <c r="E62" s="22"/>
      <c r="F62" s="22"/>
      <c r="G62" s="22"/>
      <c r="H62" s="22"/>
      <c r="I62" s="22"/>
      <c r="J62" s="22"/>
      <c r="K62" s="22"/>
      <c r="L62" s="25"/>
      <c r="M62" s="79"/>
      <c r="N62" s="79"/>
      <c r="O62" s="72"/>
    </row>
    <row r="63" spans="2:15" s="39" customFormat="1" ht="21" customHeight="1">
      <c r="B63" s="24"/>
      <c r="C63" s="22"/>
      <c r="D63" s="22"/>
      <c r="E63" s="22" t="s">
        <v>51</v>
      </c>
      <c r="F63" s="22"/>
      <c r="G63" s="22"/>
      <c r="H63" s="22"/>
      <c r="I63" s="22"/>
      <c r="J63" s="22"/>
      <c r="K63" s="22"/>
      <c r="L63" s="25"/>
      <c r="M63" s="125">
        <v>0</v>
      </c>
      <c r="N63" s="125">
        <v>0</v>
      </c>
      <c r="O63" s="75">
        <v>0</v>
      </c>
    </row>
    <row r="64" spans="2:15" s="39" customFormat="1" ht="21" customHeight="1" thickBot="1">
      <c r="B64" s="30"/>
      <c r="C64" s="31"/>
      <c r="D64" s="31"/>
      <c r="E64" s="22" t="s">
        <v>52</v>
      </c>
      <c r="F64" s="31"/>
      <c r="G64" s="31"/>
      <c r="H64" s="31"/>
      <c r="I64" s="31"/>
      <c r="J64" s="31"/>
      <c r="K64" s="31"/>
      <c r="L64" s="32"/>
      <c r="M64" s="120">
        <v>0</v>
      </c>
      <c r="N64" s="120">
        <v>0</v>
      </c>
      <c r="O64" s="75">
        <v>0</v>
      </c>
    </row>
    <row r="65" spans="2:15" s="39" customFormat="1" ht="21" customHeight="1" thickBot="1">
      <c r="B65" s="26"/>
      <c r="C65" s="27"/>
      <c r="D65" s="27"/>
      <c r="E65" s="27"/>
      <c r="F65" s="27"/>
      <c r="G65" s="27"/>
      <c r="H65" s="27" t="s">
        <v>25</v>
      </c>
      <c r="I65" s="27"/>
      <c r="J65" s="27"/>
      <c r="K65" s="27"/>
      <c r="L65" s="28"/>
      <c r="M65" s="123">
        <f>SUM(M63:M64)</f>
        <v>0</v>
      </c>
      <c r="N65" s="123">
        <f>SUM(N63:N64)</f>
        <v>0</v>
      </c>
      <c r="O65" s="76">
        <f aca="true" t="shared" si="2" ref="O65:O71">N65-M65</f>
        <v>0</v>
      </c>
    </row>
    <row r="66" spans="2:15" s="39" customFormat="1" ht="21" customHeight="1">
      <c r="B66" s="24"/>
      <c r="C66" s="22"/>
      <c r="D66" s="22"/>
      <c r="E66" s="22"/>
      <c r="F66" s="22"/>
      <c r="G66" s="29"/>
      <c r="H66" s="22" t="s">
        <v>28</v>
      </c>
      <c r="I66" s="22"/>
      <c r="J66" s="22"/>
      <c r="K66" s="22"/>
      <c r="L66" s="25"/>
      <c r="M66" s="79">
        <f>M61-M65</f>
        <v>0</v>
      </c>
      <c r="N66" s="79">
        <f>N61-N65</f>
        <v>0</v>
      </c>
      <c r="O66" s="72">
        <f t="shared" si="2"/>
        <v>0</v>
      </c>
    </row>
    <row r="67" spans="2:15" s="39" customFormat="1" ht="21" customHeight="1">
      <c r="B67" s="24"/>
      <c r="C67" s="22"/>
      <c r="D67" s="22"/>
      <c r="E67" s="22"/>
      <c r="F67" s="22"/>
      <c r="G67" s="29"/>
      <c r="H67" s="22" t="s">
        <v>59</v>
      </c>
      <c r="I67" s="22"/>
      <c r="J67" s="22"/>
      <c r="K67" s="22"/>
      <c r="L67" s="25"/>
      <c r="M67" s="79">
        <v>2188392</v>
      </c>
      <c r="N67" s="79">
        <f>-N78</f>
        <v>471906</v>
      </c>
      <c r="O67" s="72">
        <f>N67-M67</f>
        <v>-1716486</v>
      </c>
    </row>
    <row r="68" spans="2:15" s="39" customFormat="1" ht="21" customHeight="1">
      <c r="B68" s="24"/>
      <c r="C68" s="22"/>
      <c r="D68" s="22"/>
      <c r="E68" s="22"/>
      <c r="F68" s="22"/>
      <c r="G68" s="29"/>
      <c r="H68" s="22" t="s">
        <v>36</v>
      </c>
      <c r="I68" s="22"/>
      <c r="J68" s="22"/>
      <c r="K68" s="22"/>
      <c r="L68" s="25"/>
      <c r="M68" s="80">
        <f>M56+M66+M67</f>
        <v>2309036</v>
      </c>
      <c r="N68" s="80">
        <f>N56+N66+N67</f>
        <v>562789</v>
      </c>
      <c r="O68" s="72">
        <f>N68-M68</f>
        <v>-1746247</v>
      </c>
    </row>
    <row r="69" spans="2:15" s="39" customFormat="1" ht="21" customHeight="1">
      <c r="B69" s="24"/>
      <c r="C69" s="22"/>
      <c r="D69" s="22"/>
      <c r="E69" s="22"/>
      <c r="F69" s="22"/>
      <c r="G69" s="29"/>
      <c r="H69" s="22" t="s">
        <v>34</v>
      </c>
      <c r="I69" s="22"/>
      <c r="J69" s="22"/>
      <c r="K69" s="22"/>
      <c r="L69" s="25"/>
      <c r="M69" s="80">
        <v>91551271</v>
      </c>
      <c r="N69" s="80">
        <f>M71</f>
        <v>93860307</v>
      </c>
      <c r="O69" s="72">
        <f t="shared" si="2"/>
        <v>2309036</v>
      </c>
    </row>
    <row r="70" spans="2:15" s="39" customFormat="1" ht="21" customHeight="1" thickBot="1">
      <c r="B70" s="24"/>
      <c r="C70" s="22"/>
      <c r="D70" s="22"/>
      <c r="E70" s="22"/>
      <c r="F70" s="22"/>
      <c r="G70" s="29"/>
      <c r="H70" s="22" t="s">
        <v>35</v>
      </c>
      <c r="I70" s="22"/>
      <c r="J70" s="22"/>
      <c r="K70" s="22"/>
      <c r="L70" s="25"/>
      <c r="M70" s="74">
        <f>M68+M69</f>
        <v>93860307</v>
      </c>
      <c r="N70" s="74">
        <f>N68+N69</f>
        <v>94423096</v>
      </c>
      <c r="O70" s="95">
        <f t="shared" si="2"/>
        <v>562789</v>
      </c>
    </row>
    <row r="71" spans="2:15" s="39" customFormat="1" ht="21" customHeight="1" thickBot="1">
      <c r="B71" s="26" t="s">
        <v>38</v>
      </c>
      <c r="C71" s="27"/>
      <c r="D71" s="27"/>
      <c r="E71" s="27"/>
      <c r="F71" s="27"/>
      <c r="G71" s="27"/>
      <c r="H71" s="27"/>
      <c r="I71" s="27"/>
      <c r="J71" s="27"/>
      <c r="K71" s="27"/>
      <c r="L71" s="28"/>
      <c r="M71" s="74">
        <f>M70</f>
        <v>93860307</v>
      </c>
      <c r="N71" s="74">
        <f>N70</f>
        <v>94423096</v>
      </c>
      <c r="O71" s="76">
        <f t="shared" si="2"/>
        <v>562789</v>
      </c>
    </row>
    <row r="72" s="39" customFormat="1" ht="17.25" customHeight="1"/>
    <row r="73" s="39" customFormat="1" ht="17.25" customHeight="1"/>
    <row r="74" spans="13:14" s="39" customFormat="1" ht="17.25" customHeight="1">
      <c r="M74" s="131" t="s">
        <v>83</v>
      </c>
      <c r="N74" s="130">
        <f>'公①'!N75</f>
        <v>30000000</v>
      </c>
    </row>
    <row r="75" spans="13:14" s="39" customFormat="1" ht="17.25" customHeight="1">
      <c r="M75" s="131" t="s">
        <v>84</v>
      </c>
      <c r="N75" s="130">
        <f>'公②'!N72</f>
        <v>-29358846</v>
      </c>
    </row>
    <row r="76" spans="13:14" s="39" customFormat="1" ht="17.25" customHeight="1">
      <c r="M76" s="131" t="s">
        <v>85</v>
      </c>
      <c r="N76" s="130">
        <f>'収①'!N62</f>
        <v>3613163</v>
      </c>
    </row>
    <row r="77" spans="13:14" s="39" customFormat="1" ht="17.25" customHeight="1">
      <c r="M77" s="131" t="s">
        <v>86</v>
      </c>
      <c r="N77" s="130">
        <f>'収②'!N64</f>
        <v>-4726223</v>
      </c>
    </row>
    <row r="78" spans="13:14" s="39" customFormat="1" ht="17.25" customHeight="1">
      <c r="M78" s="131" t="s">
        <v>87</v>
      </c>
      <c r="N78" s="130">
        <f>SUM(N74:N77)</f>
        <v>-471906</v>
      </c>
    </row>
    <row r="79" s="39" customFormat="1" ht="17.25" customHeight="1"/>
    <row r="80" s="39" customFormat="1" ht="17.25" customHeight="1"/>
    <row r="81" s="39" customFormat="1" ht="17.25" customHeight="1"/>
    <row r="82" s="39" customFormat="1" ht="17.25" customHeight="1"/>
    <row r="83" s="39" customFormat="1" ht="17.25" customHeight="1"/>
    <row r="84" s="39" customFormat="1" ht="17.25" customHeight="1"/>
    <row r="85" s="39" customFormat="1" ht="17.25" customHeight="1"/>
    <row r="86" s="39" customFormat="1" ht="17.25" customHeight="1"/>
    <row r="87" s="39" customFormat="1" ht="17.25" customHeight="1"/>
    <row r="88" s="39" customFormat="1" ht="17.25" customHeight="1"/>
    <row r="89" s="39" customFormat="1" ht="17.25" customHeight="1"/>
    <row r="90" s="39" customFormat="1" ht="17.25" customHeight="1"/>
    <row r="91" s="39" customFormat="1" ht="17.25" customHeight="1"/>
    <row r="92" s="39" customFormat="1" ht="17.25" customHeight="1"/>
    <row r="93" s="39" customFormat="1" ht="17.25" customHeight="1"/>
    <row r="94" s="39" customFormat="1" ht="17.25" customHeight="1"/>
    <row r="95" s="39" customFormat="1" ht="17.25" customHeight="1"/>
    <row r="96" s="39" customFormat="1" ht="17.25" customHeight="1"/>
    <row r="97" s="39" customFormat="1" ht="17.25" customHeight="1"/>
    <row r="98" s="39" customFormat="1" ht="17.25" customHeight="1"/>
    <row r="99" s="39" customFormat="1" ht="17.25" customHeight="1"/>
    <row r="100" s="39" customFormat="1" ht="17.25" customHeight="1"/>
    <row r="101" s="39" customFormat="1" ht="17.25" customHeight="1"/>
    <row r="102" s="39" customFormat="1" ht="17.25" customHeight="1"/>
    <row r="103" s="39" customFormat="1" ht="17.25" customHeight="1"/>
    <row r="104" s="39" customFormat="1" ht="17.25" customHeight="1"/>
    <row r="105" s="39" customFormat="1" ht="17.25" customHeight="1"/>
    <row r="106" s="39" customFormat="1" ht="17.25" customHeight="1"/>
    <row r="107" s="39" customFormat="1" ht="17.25" customHeight="1"/>
    <row r="108" s="39" customFormat="1" ht="17.25" customHeight="1"/>
    <row r="109" s="39" customFormat="1" ht="17.25" customHeight="1"/>
    <row r="110" s="39" customFormat="1" ht="17.25" customHeight="1"/>
    <row r="111" s="39" customFormat="1" ht="17.25" customHeight="1"/>
    <row r="112" s="39" customFormat="1" ht="17.25" customHeight="1"/>
    <row r="113" s="39" customFormat="1" ht="17.25" customHeight="1"/>
    <row r="114" s="39" customFormat="1" ht="17.25" customHeight="1"/>
    <row r="115" s="39" customFormat="1" ht="17.25" customHeight="1"/>
    <row r="116" s="39" customFormat="1" ht="17.25" customHeight="1"/>
    <row r="117" s="39" customFormat="1" ht="17.25" customHeight="1"/>
    <row r="118" s="39" customFormat="1" ht="17.25" customHeight="1"/>
    <row r="119" s="39" customFormat="1" ht="17.25" customHeight="1"/>
    <row r="120" s="39" customFormat="1" ht="17.25" customHeight="1"/>
    <row r="121" s="39" customFormat="1" ht="17.25" customHeight="1"/>
    <row r="122" s="39" customFormat="1" ht="17.25" customHeight="1"/>
    <row r="123" s="39" customFormat="1" ht="17.25" customHeight="1"/>
    <row r="124" s="39" customFormat="1" ht="17.25" customHeight="1"/>
    <row r="125" s="39" customFormat="1" ht="17.25" customHeight="1"/>
    <row r="126" s="39" customFormat="1" ht="17.25" customHeight="1"/>
    <row r="127" s="39" customFormat="1" ht="17.25" customHeight="1"/>
    <row r="128" s="39" customFormat="1" ht="17.25" customHeight="1"/>
    <row r="129" s="39" customFormat="1" ht="17.25" customHeight="1"/>
    <row r="130" s="39" customFormat="1" ht="17.25" customHeight="1"/>
    <row r="131" s="39" customFormat="1" ht="17.25" customHeight="1"/>
    <row r="132" s="39" customFormat="1" ht="17.25" customHeight="1"/>
    <row r="133" s="39" customFormat="1" ht="17.25" customHeight="1"/>
    <row r="134" s="39" customFormat="1" ht="17.25" customHeight="1"/>
    <row r="135" s="39" customFormat="1" ht="17.25" customHeight="1"/>
    <row r="136" s="39" customFormat="1" ht="17.25" customHeight="1"/>
    <row r="137" s="39" customFormat="1" ht="17.25" customHeight="1"/>
    <row r="138" s="39" customFormat="1" ht="17.25" customHeight="1"/>
    <row r="139" s="39" customFormat="1" ht="17.25" customHeight="1"/>
    <row r="140" s="39" customFormat="1" ht="17.25" customHeight="1"/>
    <row r="141" s="39" customFormat="1" ht="17.25" customHeight="1"/>
    <row r="142" s="39" customFormat="1" ht="17.25" customHeight="1"/>
    <row r="143" s="39" customFormat="1" ht="17.25" customHeight="1"/>
    <row r="144" s="39" customFormat="1" ht="17.25" customHeight="1"/>
    <row r="145" s="39" customFormat="1" ht="17.25" customHeight="1"/>
    <row r="146" s="39" customFormat="1" ht="17.25" customHeight="1"/>
    <row r="147" s="39" customFormat="1" ht="17.25" customHeight="1"/>
    <row r="148" s="39" customFormat="1" ht="17.25" customHeight="1"/>
    <row r="149" s="39" customFormat="1" ht="17.25" customHeight="1"/>
    <row r="150" s="39" customFormat="1" ht="17.25" customHeight="1"/>
    <row r="151" s="39" customFormat="1" ht="17.25" customHeight="1"/>
    <row r="152" s="39" customFormat="1" ht="17.25" customHeight="1"/>
    <row r="153" s="39" customFormat="1" ht="17.25" customHeight="1"/>
    <row r="154" s="39" customFormat="1" ht="17.25" customHeight="1"/>
    <row r="155" s="39" customFormat="1" ht="17.25" customHeight="1"/>
    <row r="156" s="39" customFormat="1" ht="17.25" customHeight="1"/>
    <row r="157" s="39" customFormat="1" ht="17.25" customHeight="1"/>
    <row r="158" s="39" customFormat="1" ht="17.25" customHeight="1"/>
    <row r="159" s="39" customFormat="1" ht="17.25" customHeight="1"/>
    <row r="160" s="39" customFormat="1" ht="17.25" customHeight="1"/>
    <row r="161" s="39" customFormat="1" ht="17.25" customHeight="1"/>
    <row r="162" s="39" customFormat="1" ht="17.25" customHeight="1"/>
    <row r="163" s="39" customFormat="1" ht="17.25" customHeight="1"/>
    <row r="164" s="39" customFormat="1" ht="17.25" customHeight="1"/>
    <row r="165" s="39" customFormat="1" ht="17.25" customHeight="1"/>
    <row r="166" s="39" customFormat="1" ht="17.25" customHeight="1"/>
    <row r="167" s="39" customFormat="1" ht="17.25" customHeight="1"/>
    <row r="168" s="39" customFormat="1" ht="17.25" customHeight="1"/>
    <row r="169" s="39" customFormat="1" ht="17.25" customHeight="1"/>
    <row r="170" s="39" customFormat="1" ht="17.25" customHeight="1"/>
    <row r="171" s="39" customFormat="1" ht="17.25" customHeight="1"/>
    <row r="172" s="39" customFormat="1" ht="17.25" customHeight="1"/>
    <row r="173" s="39" customFormat="1" ht="17.25" customHeight="1"/>
    <row r="174" s="39" customFormat="1" ht="17.25" customHeight="1"/>
    <row r="175" s="39" customFormat="1" ht="17.25" customHeight="1"/>
    <row r="176" s="39" customFormat="1" ht="17.25" customHeight="1"/>
    <row r="177" s="39" customFormat="1" ht="17.25" customHeight="1"/>
    <row r="178" s="39" customFormat="1" ht="17.25" customHeight="1"/>
    <row r="179" s="39" customFormat="1" ht="17.25" customHeight="1"/>
    <row r="180" s="39" customFormat="1" ht="17.25" customHeight="1"/>
    <row r="181" s="39" customFormat="1" ht="17.25" customHeight="1"/>
    <row r="182" s="39" customFormat="1" ht="17.25" customHeight="1"/>
    <row r="183" s="39" customFormat="1" ht="17.25" customHeight="1"/>
    <row r="184" s="39" customFormat="1" ht="17.25" customHeight="1"/>
    <row r="185" s="39" customFormat="1" ht="17.25" customHeight="1"/>
    <row r="186" s="39" customFormat="1" ht="17.25" customHeight="1"/>
    <row r="187" s="39" customFormat="1" ht="17.25" customHeight="1"/>
    <row r="188" s="39" customFormat="1" ht="17.25" customHeight="1"/>
    <row r="189" s="39" customFormat="1" ht="17.25" customHeight="1"/>
    <row r="190" s="39" customFormat="1" ht="17.25" customHeight="1"/>
    <row r="191" s="39" customFormat="1" ht="17.25" customHeight="1"/>
    <row r="192" s="39" customFormat="1" ht="17.25" customHeight="1"/>
    <row r="193" s="39" customFormat="1" ht="17.25" customHeight="1"/>
    <row r="194" s="39" customFormat="1" ht="17.25" customHeight="1"/>
    <row r="195" s="39" customFormat="1" ht="17.25" customHeight="1"/>
    <row r="196" s="39" customFormat="1" ht="17.25" customHeight="1"/>
    <row r="197" s="39" customFormat="1" ht="17.25" customHeight="1"/>
    <row r="198" s="39" customFormat="1" ht="17.25" customHeight="1"/>
    <row r="199" s="39" customFormat="1" ht="17.25" customHeight="1"/>
    <row r="200" s="39" customFormat="1" ht="17.25" customHeight="1"/>
    <row r="201" s="39" customFormat="1" ht="17.25" customHeight="1"/>
    <row r="202" s="39" customFormat="1" ht="17.25" customHeight="1"/>
    <row r="203" s="39" customFormat="1" ht="17.25" customHeight="1"/>
    <row r="204" s="39" customFormat="1" ht="17.25" customHeight="1"/>
    <row r="205" s="39" customFormat="1" ht="17.25" customHeight="1"/>
    <row r="206" s="39" customFormat="1" ht="17.25" customHeight="1"/>
    <row r="207" s="39" customFormat="1" ht="17.25" customHeight="1"/>
    <row r="208" s="39" customFormat="1" ht="17.25" customHeight="1"/>
    <row r="209" s="39" customFormat="1" ht="17.25" customHeight="1"/>
    <row r="210" s="39" customFormat="1" ht="17.25" customHeight="1"/>
    <row r="211" s="39" customFormat="1" ht="17.25" customHeight="1"/>
    <row r="212" s="39" customFormat="1" ht="17.25" customHeight="1"/>
    <row r="213" s="39" customFormat="1" ht="17.25" customHeight="1"/>
    <row r="214" s="39" customFormat="1" ht="17.25" customHeight="1"/>
    <row r="215" s="39" customFormat="1" ht="17.25" customHeight="1"/>
    <row r="216" s="39" customFormat="1" ht="17.25" customHeight="1"/>
    <row r="217" s="39" customFormat="1" ht="17.25" customHeight="1"/>
    <row r="218" s="39" customFormat="1" ht="17.25" customHeight="1"/>
    <row r="219" s="39" customFormat="1" ht="17.25" customHeight="1"/>
    <row r="220" s="39" customFormat="1" ht="17.25" customHeight="1"/>
    <row r="221" s="39" customFormat="1" ht="17.25" customHeight="1"/>
    <row r="222" s="39" customFormat="1" ht="17.25" customHeight="1"/>
    <row r="223" s="39" customFormat="1" ht="17.25" customHeight="1"/>
    <row r="224" s="39" customFormat="1" ht="17.25" customHeight="1"/>
    <row r="225" s="39" customFormat="1" ht="17.25" customHeight="1"/>
    <row r="226" s="39" customFormat="1" ht="17.25" customHeight="1"/>
    <row r="227" s="39" customFormat="1" ht="17.25" customHeight="1"/>
    <row r="228" s="39" customFormat="1" ht="17.25" customHeight="1"/>
    <row r="229" s="39" customFormat="1" ht="17.25" customHeight="1"/>
    <row r="230" s="39" customFormat="1" ht="17.25" customHeight="1"/>
    <row r="231" s="39" customFormat="1" ht="17.25" customHeight="1"/>
    <row r="232" s="39" customFormat="1" ht="17.25" customHeight="1"/>
    <row r="233" s="39" customFormat="1" ht="17.25" customHeight="1"/>
    <row r="234" s="39" customFormat="1" ht="17.25" customHeight="1"/>
    <row r="235" s="39" customFormat="1" ht="17.25" customHeight="1"/>
    <row r="236" s="39" customFormat="1" ht="17.25" customHeight="1"/>
    <row r="237" s="39" customFormat="1" ht="17.25" customHeight="1"/>
    <row r="238" s="39" customFormat="1" ht="17.25" customHeight="1"/>
    <row r="239" s="39" customFormat="1" ht="17.25" customHeight="1"/>
    <row r="240" s="39" customFormat="1" ht="17.25" customHeight="1"/>
    <row r="241" s="39" customFormat="1" ht="17.25" customHeight="1"/>
    <row r="242" s="39" customFormat="1" ht="17.25" customHeight="1"/>
    <row r="243" s="39" customFormat="1" ht="17.25" customHeight="1"/>
    <row r="244" s="39" customFormat="1" ht="17.25" customHeight="1"/>
    <row r="245" s="39" customFormat="1" ht="17.25" customHeight="1"/>
    <row r="246" s="39" customFormat="1" ht="17.25" customHeight="1"/>
    <row r="247" s="39" customFormat="1" ht="17.25" customHeight="1"/>
    <row r="248" s="39" customFormat="1" ht="17.25" customHeight="1"/>
    <row r="249" s="39" customFormat="1" ht="17.25" customHeight="1"/>
  </sheetData>
  <sheetProtection sheet="1" objects="1" scenarios="1"/>
  <mergeCells count="1">
    <mergeCell ref="B11:L11"/>
  </mergeCells>
  <printOptions horizontalCentered="1"/>
  <pageMargins left="0.5905511811023623" right="0.5905511811023623" top="0.7874015748031497" bottom="0.7874015748031497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tomimura2</dc:creator>
  <cp:keywords/>
  <dc:description/>
  <cp:lastModifiedBy>会計</cp:lastModifiedBy>
  <cp:lastPrinted>2019-06-14T08:05:35Z</cp:lastPrinted>
  <dcterms:created xsi:type="dcterms:W3CDTF">2008-04-17T00:06:56Z</dcterms:created>
  <dcterms:modified xsi:type="dcterms:W3CDTF">2019-07-09T04:28:53Z</dcterms:modified>
  <cp:category/>
  <cp:version/>
  <cp:contentType/>
  <cp:contentStatus/>
</cp:coreProperties>
</file>